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sztorys bez formuł" sheetId="1" state="visible" r:id="rId3"/>
    <sheet name="Kosztorys z formułami" sheetId="2" state="visible" r:id="rId4"/>
  </sheets>
  <definedNames>
    <definedName function="false" hidden="false" localSheetId="1" name="_xlnm.Print_Titles" vbProcedure="false">'Kosztorys z formułami'!$1:$8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<sst xmlns="http://schemas.openxmlformats.org/spreadsheetml/2006/main" count="264" uniqueCount="78">
  <si>
    <t xml:space="preserve">RODZINNY OGRÓD DZIAŁKOWY
 im. Stefana Żeromskiego 
Sektor A + B + C</t>
  </si>
  <si>
    <t xml:space="preserve">KOSZTORYS OFERTOWY   "RENOWACJA ZBIORNIKÓW WODNYCH " Z PRZYLEGŁĄ  INFRASTRUKTURĄ</t>
  </si>
  <si>
    <t xml:space="preserve">Lp.</t>
  </si>
  <si>
    <t xml:space="preserve">Wyszczególnienie robót</t>
  </si>
  <si>
    <t xml:space="preserve">Ilość 
szt</t>
  </si>
  <si>
    <t xml:space="preserve">Długość 
mb</t>
  </si>
  <si>
    <t xml:space="preserve">Szerokość 
mb</t>
  </si>
  <si>
    <t xml:space="preserve">Wysokość
mb</t>
  </si>
  <si>
    <t xml:space="preserve">Jedn.
Miary</t>
  </si>
  <si>
    <t xml:space="preserve">Ilość </t>
  </si>
  <si>
    <t xml:space="preserve">Wsp.</t>
  </si>
  <si>
    <t xml:space="preserve">Cena
brutto</t>
  </si>
  <si>
    <t xml:space="preserve">Wartość oferty 
brutto</t>
  </si>
  <si>
    <t xml:space="preserve">Razem
 poz. </t>
  </si>
  <si>
    <t xml:space="preserve">Uwagi</t>
  </si>
  <si>
    <t xml:space="preserve">Renowacja zbiorników z zachowaniem 
pierwotnych założeń i gabarytów</t>
  </si>
  <si>
    <t xml:space="preserve">1.1</t>
  </si>
  <si>
    <t xml:space="preserve">Zbiornik Nr. 26 sektor A</t>
  </si>
  <si>
    <t xml:space="preserve">1.1.1</t>
  </si>
  <si>
    <t xml:space="preserve">Karczowanie drzew nie podlegających ochronie i krzewów</t>
  </si>
  <si>
    <t xml:space="preserve">m2</t>
  </si>
  <si>
    <t xml:space="preserve">1.1.2</t>
  </si>
  <si>
    <t xml:space="preserve">Wypompowanie wody ze zbiornika</t>
  </si>
  <si>
    <t xml:space="preserve">m3</t>
  </si>
  <si>
    <t xml:space="preserve">1.1.3</t>
  </si>
  <si>
    <t xml:space="preserve">Oczyszczenie dna  zbiornika</t>
  </si>
  <si>
    <t xml:space="preserve">1.1.4</t>
  </si>
  <si>
    <t xml:space="preserve">Wywiezienie szlamu i zanieczyszczń </t>
  </si>
  <si>
    <t xml:space="preserve">1.1.5</t>
  </si>
  <si>
    <t xml:space="preserve">Naprawa skarp z obsianiem trawą</t>
  </si>
  <si>
    <t xml:space="preserve">1.1.6</t>
  </si>
  <si>
    <t xml:space="preserve">Naprawa korony zbiornika z obsianiem trawą</t>
  </si>
  <si>
    <t xml:space="preserve">1.1.7</t>
  </si>
  <si>
    <t xml:space="preserve">Wykonanie i zamocowanie poręczy do schodów</t>
  </si>
  <si>
    <t xml:space="preserve">szt</t>
  </si>
  <si>
    <t xml:space="preserve">1.2</t>
  </si>
  <si>
    <t xml:space="preserve">Zbiornik Nr. 24 sektor B</t>
  </si>
  <si>
    <t xml:space="preserve">1.2.1</t>
  </si>
  <si>
    <t xml:space="preserve">1.2.2</t>
  </si>
  <si>
    <t xml:space="preserve">1.2.3</t>
  </si>
  <si>
    <t xml:space="preserve">1.2.4</t>
  </si>
  <si>
    <t xml:space="preserve">1.2.5</t>
  </si>
  <si>
    <t xml:space="preserve">1.2.6</t>
  </si>
  <si>
    <t xml:space="preserve">Wykonanie i zamocowanie  schodów i poręczy</t>
  </si>
  <si>
    <t xml:space="preserve">4.3</t>
  </si>
  <si>
    <t xml:space="preserve">Zbiornik Nr. 41 sektor C</t>
  </si>
  <si>
    <t xml:space="preserve">4.3.1</t>
  </si>
  <si>
    <t xml:space="preserve">4.3.2</t>
  </si>
  <si>
    <t xml:space="preserve">Wypompowanie wody ze zbiorników</t>
  </si>
  <si>
    <t xml:space="preserve">4.3.3</t>
  </si>
  <si>
    <t xml:space="preserve">Oczyszczenie  zbiorników </t>
  </si>
  <si>
    <t xml:space="preserve">4.3.4</t>
  </si>
  <si>
    <t xml:space="preserve">4.3.5</t>
  </si>
  <si>
    <t xml:space="preserve">4.3.6</t>
  </si>
  <si>
    <t xml:space="preserve">4.3.7</t>
  </si>
  <si>
    <t xml:space="preserve">Rowy odwadniające i przepusty</t>
  </si>
  <si>
    <t xml:space="preserve">2.1</t>
  </si>
  <si>
    <t xml:space="preserve">2.1.1</t>
  </si>
  <si>
    <t xml:space="preserve">Karczowanie krzaków w miejscu rowów odwadniajacych</t>
  </si>
  <si>
    <t xml:space="preserve">2.1.2</t>
  </si>
  <si>
    <t xml:space="preserve">Wykopy mechaniczne z wyprofilowaniem dna i skarp</t>
  </si>
  <si>
    <t xml:space="preserve">(0,75+0,25)/2</t>
  </si>
  <si>
    <t xml:space="preserve">2.1.3</t>
  </si>
  <si>
    <t xml:space="preserve">Wywiezienie w/w urobku poza teren ROD</t>
  </si>
  <si>
    <t xml:space="preserve">2.1.4</t>
  </si>
  <si>
    <t xml:space="preserve">Wykonanie przepustu fi 40 dł. 5 mb</t>
  </si>
  <si>
    <t xml:space="preserve">kpl</t>
  </si>
  <si>
    <t xml:space="preserve">Alejka (Droga dojazdowa do zbiornika)</t>
  </si>
  <si>
    <t xml:space="preserve">3.2</t>
  </si>
  <si>
    <t xml:space="preserve">3.2.1</t>
  </si>
  <si>
    <t xml:space="preserve">Odhumusowanie i wyrównanie podloża na głębokość do 5 cm
z wywiezieniem  urobku poza teren budowy</t>
  </si>
  <si>
    <t xml:space="preserve">3.2.2</t>
  </si>
  <si>
    <t xml:space="preserve">Dowiezienie warstwy nośnej z kruszywa naturalnego grubości 7  cm (szer. 2 * 0.75 mb)</t>
  </si>
  <si>
    <t xml:space="preserve">3.2.3</t>
  </si>
  <si>
    <t xml:space="preserve">Wbudowanie warstwy nośnej  uprzednio dowiezionej z zagęszczeniem  grubości  7 cm </t>
  </si>
  <si>
    <t xml:space="preserve">R  a  z  e  m     PLN :</t>
  </si>
  <si>
    <t xml:space="preserve">Sporządził:</t>
  </si>
  <si>
    <t xml:space="preserve">Kielce, dnia 2026.05. ……….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</si>
</sst>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#,##0"/>
  </numFmts>
  <fonts count="12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Arial"/>
      <family val="2"/>
      <charset val="238"/>
    </font>
    <font>
      <b val="true"/>
      <sz val="11"/>
      <color theme="1"/>
      <name val="Arial"/>
      <family val="2"/>
      <charset val="238"/>
    </font>
    <font>
      <b val="true"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 val="true"/>
      <sz val="12"/>
      <color theme="1"/>
      <name val="Arial"/>
      <family val="2"/>
      <charset val="238"/>
    </font>
    <font>
      <b val="true"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 val="true"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double"/>
      <top style="thin"/>
      <bottom style="hair"/>
      <diagonal/>
    </border>
    <border diagonalUp="false" diagonalDown="false">
      <left style="double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double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double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double"/>
      <top style="hair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double"/>
      <top/>
      <bottom style="hair"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7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8"/>
  <sheetViews>
    <sheetView showFormulas="false" showGridLines="true" showRowColHeaders="true" showZeros="true" rightToLeft="false" tabSelected="true" showOutlineSymbols="true" defaultGridColor="true" view="normal" topLeftCell="A34" colorId="64" zoomScale="75" zoomScaleNormal="75" zoomScalePageLayoutView="100" workbookViewId="0">
      <selection pane="topLeft" activeCell="K47" activeCellId="0" sqref="K47"/>
    </sheetView>
  </sheetViews>
  <sheetFormatPr defaultColWidth="9.1484375" defaultRowHeight="14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47.29"/>
    <col collapsed="false" customWidth="true" hidden="false" outlineLevel="0" max="3" min="3" style="3" width="8.86"/>
    <col collapsed="false" customWidth="true" hidden="false" outlineLevel="0" max="4" min="4" style="3" width="10.71"/>
    <col collapsed="false" customWidth="true" hidden="false" outlineLevel="0" max="5" min="5" style="3" width="13"/>
    <col collapsed="false" customWidth="true" hidden="false" outlineLevel="0" max="6" min="6" style="3" width="13.86"/>
    <col collapsed="false" customWidth="false" hidden="false" outlineLevel="0" max="9" min="7" style="3" width="9.14"/>
    <col collapsed="false" customWidth="true" hidden="false" outlineLevel="0" max="10" min="10" style="3" width="13.15"/>
    <col collapsed="false" customWidth="true" hidden="false" outlineLevel="0" max="11" min="11" style="3" width="14.57"/>
    <col collapsed="false" customWidth="true" hidden="false" outlineLevel="0" max="12" min="12" style="4" width="15.29"/>
    <col collapsed="false" customWidth="true" hidden="false" outlineLevel="0" max="13" min="13" style="3" width="18.42"/>
    <col collapsed="false" customWidth="false" hidden="false" outlineLevel="0" max="16384" min="14" style="3" width="9.14"/>
  </cols>
  <sheetData>
    <row r="1" customFormat="false" ht="14.25" hidden="false" customHeight="false" outlineLevel="0" collapsed="false">
      <c r="C1" s="5"/>
    </row>
    <row r="2" customFormat="false" ht="14.25" hidden="false" customHeight="true" outlineLevel="0" collapsed="false">
      <c r="A2" s="6" t="s">
        <v>0</v>
      </c>
      <c r="B2" s="6"/>
      <c r="C2" s="7"/>
      <c r="D2" s="7"/>
      <c r="E2" s="7"/>
      <c r="F2" s="7"/>
      <c r="G2" s="7"/>
      <c r="H2" s="7"/>
      <c r="I2" s="7"/>
      <c r="J2" s="7"/>
    </row>
    <row r="3" customFormat="false" ht="14.25" hidden="false" customHeight="false" outlineLevel="0" collapsed="false">
      <c r="A3" s="6"/>
      <c r="B3" s="6"/>
      <c r="C3" s="7"/>
      <c r="D3" s="7"/>
      <c r="E3" s="7"/>
      <c r="F3" s="7"/>
      <c r="G3" s="7"/>
      <c r="H3" s="7"/>
      <c r="I3" s="7"/>
      <c r="J3" s="7"/>
    </row>
    <row r="4" customFormat="false" ht="27" hidden="false" customHeight="true" outlineLevel="0" collapsed="false">
      <c r="A4" s="6"/>
      <c r="B4" s="6"/>
    </row>
    <row r="6" s="9" customFormat="true" ht="19.7" hidden="false" customHeight="false" outlineLevel="0" collapsed="false">
      <c r="A6" s="8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8" s="17" customFormat="true" ht="39.55" hidden="false" customHeight="false" outlineLevel="0" collapsed="false">
      <c r="A8" s="10" t="s">
        <v>2</v>
      </c>
      <c r="B8" s="11" t="s">
        <v>3</v>
      </c>
      <c r="C8" s="12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4" t="s">
        <v>9</v>
      </c>
      <c r="I8" s="14" t="s">
        <v>10</v>
      </c>
      <c r="J8" s="13" t="s">
        <v>11</v>
      </c>
      <c r="K8" s="13" t="s">
        <v>12</v>
      </c>
      <c r="L8" s="15" t="s">
        <v>13</v>
      </c>
      <c r="M8" s="16" t="s">
        <v>14</v>
      </c>
    </row>
    <row r="9" s="17" customFormat="true" ht="15" hidden="false" customHeight="false" outlineLevel="0" collapsed="false">
      <c r="A9" s="18"/>
      <c r="B9" s="19"/>
      <c r="C9" s="20"/>
      <c r="D9" s="20"/>
      <c r="E9" s="20"/>
      <c r="F9" s="20"/>
      <c r="G9" s="20"/>
      <c r="H9" s="20"/>
      <c r="I9" s="20"/>
      <c r="J9" s="21"/>
      <c r="K9" s="21"/>
      <c r="L9" s="22"/>
      <c r="M9" s="23"/>
    </row>
    <row r="10" s="17" customFormat="true" ht="45" hidden="false" customHeight="true" outlineLevel="0" collapsed="false">
      <c r="A10" s="24" t="n">
        <v>1</v>
      </c>
      <c r="B10" s="25" t="s">
        <v>15</v>
      </c>
      <c r="C10" s="25"/>
      <c r="D10" s="25"/>
      <c r="E10" s="25"/>
      <c r="F10" s="25"/>
      <c r="G10" s="25"/>
      <c r="H10" s="25"/>
      <c r="I10" s="25"/>
      <c r="J10" s="25"/>
      <c r="K10" s="26"/>
      <c r="L10" s="27"/>
      <c r="M10" s="28"/>
    </row>
    <row r="11" s="17" customFormat="true" ht="17.25" hidden="false" customHeight="true" outlineLevel="0" collapsed="false">
      <c r="A11" s="29" t="s">
        <v>16</v>
      </c>
      <c r="B11" s="30" t="s">
        <v>17</v>
      </c>
      <c r="C11" s="31" t="n">
        <v>1</v>
      </c>
      <c r="D11" s="31" t="n">
        <v>17.5</v>
      </c>
      <c r="E11" s="31" t="n">
        <v>10.1</v>
      </c>
      <c r="F11" s="31" t="n">
        <v>2</v>
      </c>
      <c r="G11" s="31"/>
      <c r="H11" s="31"/>
      <c r="I11" s="31"/>
      <c r="J11" s="31"/>
      <c r="K11" s="31"/>
      <c r="L11" s="32"/>
      <c r="M11" s="33"/>
    </row>
    <row r="12" s="17" customFormat="true" ht="34.5" hidden="false" customHeight="true" outlineLevel="0" collapsed="false">
      <c r="A12" s="34" t="s">
        <v>18</v>
      </c>
      <c r="B12" s="35" t="s">
        <v>19</v>
      </c>
      <c r="C12" s="36" t="n">
        <v>1</v>
      </c>
      <c r="D12" s="36"/>
      <c r="E12" s="36"/>
      <c r="F12" s="36"/>
      <c r="G12" s="36" t="s">
        <v>20</v>
      </c>
      <c r="H12" s="36" t="n">
        <f aca="false">(D11+E11)*2*2</f>
        <v>110.4</v>
      </c>
      <c r="I12" s="36" t="n">
        <v>0.25</v>
      </c>
      <c r="J12" s="36"/>
      <c r="K12" s="36"/>
      <c r="L12" s="37"/>
      <c r="M12" s="38"/>
    </row>
    <row r="13" s="17" customFormat="true" ht="17.25" hidden="false" customHeight="true" outlineLevel="0" collapsed="false">
      <c r="A13" s="34" t="s">
        <v>21</v>
      </c>
      <c r="B13" s="39" t="s">
        <v>22</v>
      </c>
      <c r="C13" s="36" t="n">
        <v>1</v>
      </c>
      <c r="D13" s="36" t="n">
        <f aca="false">D11-F11+1</f>
        <v>16.5</v>
      </c>
      <c r="E13" s="36" t="n">
        <f aca="false">E11-F11+1</f>
        <v>9.1</v>
      </c>
      <c r="F13" s="36" t="n">
        <v>0.8</v>
      </c>
      <c r="G13" s="36" t="s">
        <v>23</v>
      </c>
      <c r="H13" s="36" t="n">
        <f aca="false">D13*E13*F13</f>
        <v>120.12</v>
      </c>
      <c r="I13" s="36" t="n">
        <v>1</v>
      </c>
      <c r="J13" s="36"/>
      <c r="K13" s="36"/>
      <c r="L13" s="37"/>
      <c r="M13" s="38"/>
    </row>
    <row r="14" s="17" customFormat="true" ht="17.25" hidden="false" customHeight="true" outlineLevel="0" collapsed="false">
      <c r="A14" s="34" t="s">
        <v>24</v>
      </c>
      <c r="B14" s="39" t="s">
        <v>25</v>
      </c>
      <c r="C14" s="36" t="n">
        <v>1</v>
      </c>
      <c r="D14" s="36" t="n">
        <f aca="false">D11-F11</f>
        <v>15.5</v>
      </c>
      <c r="E14" s="36" t="n">
        <f aca="false">E11-F11</f>
        <v>8.1</v>
      </c>
      <c r="F14" s="36" t="n">
        <v>0.35</v>
      </c>
      <c r="G14" s="36" t="s">
        <v>23</v>
      </c>
      <c r="H14" s="36" t="n">
        <f aca="false">D14*E14*F14</f>
        <v>43.9425</v>
      </c>
      <c r="I14" s="36" t="n">
        <v>1</v>
      </c>
      <c r="J14" s="36"/>
      <c r="K14" s="36"/>
      <c r="L14" s="37"/>
      <c r="M14" s="38"/>
    </row>
    <row r="15" s="17" customFormat="true" ht="17.25" hidden="false" customHeight="true" outlineLevel="0" collapsed="false">
      <c r="A15" s="34" t="s">
        <v>26</v>
      </c>
      <c r="B15" s="39" t="s">
        <v>27</v>
      </c>
      <c r="C15" s="36" t="n">
        <v>1</v>
      </c>
      <c r="D15" s="36" t="n">
        <f aca="false">D14</f>
        <v>15.5</v>
      </c>
      <c r="E15" s="36" t="n">
        <f aca="false">E14</f>
        <v>8.1</v>
      </c>
      <c r="F15" s="36" t="n">
        <f aca="false">F14</f>
        <v>0.35</v>
      </c>
      <c r="G15" s="36" t="str">
        <f aca="false">G14</f>
        <v>m3</v>
      </c>
      <c r="H15" s="36" t="n">
        <f aca="false">D15*E15*F15</f>
        <v>43.9425</v>
      </c>
      <c r="I15" s="36" t="n">
        <v>1</v>
      </c>
      <c r="J15" s="36"/>
      <c r="K15" s="36"/>
      <c r="L15" s="37"/>
      <c r="M15" s="38"/>
    </row>
    <row r="16" s="17" customFormat="true" ht="17.25" hidden="false" customHeight="true" outlineLevel="0" collapsed="false">
      <c r="A16" s="34" t="s">
        <v>28</v>
      </c>
      <c r="B16" s="39" t="s">
        <v>29</v>
      </c>
      <c r="C16" s="36" t="n">
        <v>2</v>
      </c>
      <c r="D16" s="36" t="n">
        <f aca="false">(D11+D11-F11*2)/2</f>
        <v>15.5</v>
      </c>
      <c r="E16" s="36" t="n">
        <f aca="false">(E11+E11-F11*2)/2</f>
        <v>8.1</v>
      </c>
      <c r="F16" s="36" t="n">
        <f aca="false">F11+0.05</f>
        <v>2.05</v>
      </c>
      <c r="G16" s="36" t="s">
        <v>20</v>
      </c>
      <c r="H16" s="36" t="n">
        <f aca="false">C16*D16*F16+C16*E16*F16</f>
        <v>96.76</v>
      </c>
      <c r="I16" s="36" t="n">
        <v>1</v>
      </c>
      <c r="J16" s="36"/>
      <c r="K16" s="36"/>
      <c r="L16" s="37"/>
      <c r="M16" s="38"/>
    </row>
    <row r="17" s="17" customFormat="true" ht="17.25" hidden="false" customHeight="true" outlineLevel="0" collapsed="false">
      <c r="A17" s="34" t="s">
        <v>30</v>
      </c>
      <c r="B17" s="39" t="s">
        <v>31</v>
      </c>
      <c r="C17" s="36" t="n">
        <v>2</v>
      </c>
      <c r="D17" s="36" t="n">
        <f aca="false">D11</f>
        <v>17.5</v>
      </c>
      <c r="E17" s="36" t="n">
        <f aca="false">E11</f>
        <v>10.1</v>
      </c>
      <c r="F17" s="36" t="n">
        <v>0.5</v>
      </c>
      <c r="G17" s="36" t="s">
        <v>20</v>
      </c>
      <c r="H17" s="36" t="n">
        <f aca="false">C17*D17*F17+C17*E17*F17</f>
        <v>27.6</v>
      </c>
      <c r="I17" s="36" t="n">
        <v>1</v>
      </c>
      <c r="J17" s="36"/>
      <c r="K17" s="36"/>
      <c r="L17" s="37"/>
      <c r="M17" s="38"/>
    </row>
    <row r="18" s="17" customFormat="true" ht="17.25" hidden="false" customHeight="true" outlineLevel="0" collapsed="false">
      <c r="A18" s="40" t="s">
        <v>32</v>
      </c>
      <c r="B18" s="41" t="s">
        <v>33</v>
      </c>
      <c r="C18" s="42" t="n">
        <v>1</v>
      </c>
      <c r="D18" s="42"/>
      <c r="E18" s="42"/>
      <c r="F18" s="42"/>
      <c r="G18" s="42" t="s">
        <v>34</v>
      </c>
      <c r="H18" s="42" t="n">
        <v>1</v>
      </c>
      <c r="I18" s="42" t="n">
        <v>1</v>
      </c>
      <c r="J18" s="42"/>
      <c r="K18" s="42"/>
      <c r="L18" s="43"/>
      <c r="M18" s="44"/>
    </row>
    <row r="19" s="17" customFormat="true" ht="9.75" hidden="false" customHeight="true" outlineLevel="0" collapsed="false">
      <c r="A19" s="45"/>
      <c r="B19" s="45"/>
      <c r="C19" s="45"/>
      <c r="D19" s="45"/>
      <c r="E19" s="45"/>
      <c r="F19" s="45"/>
      <c r="G19" s="45"/>
      <c r="H19" s="45"/>
      <c r="I19" s="45"/>
      <c r="J19" s="46"/>
      <c r="K19" s="21"/>
      <c r="L19" s="47"/>
      <c r="M19" s="23"/>
    </row>
    <row r="20" s="17" customFormat="true" ht="17.25" hidden="false" customHeight="true" outlineLevel="0" collapsed="false">
      <c r="A20" s="29" t="s">
        <v>35</v>
      </c>
      <c r="B20" s="48" t="s">
        <v>36</v>
      </c>
      <c r="C20" s="31" t="n">
        <v>1</v>
      </c>
      <c r="D20" s="31" t="n">
        <v>15</v>
      </c>
      <c r="E20" s="31" t="n">
        <v>11</v>
      </c>
      <c r="F20" s="31" t="n">
        <v>2.2</v>
      </c>
      <c r="G20" s="31"/>
      <c r="H20" s="31"/>
      <c r="I20" s="31"/>
      <c r="J20" s="31"/>
      <c r="K20" s="31"/>
      <c r="L20" s="32"/>
      <c r="M20" s="33"/>
    </row>
    <row r="21" s="17" customFormat="true" ht="37.5" hidden="false" customHeight="true" outlineLevel="0" collapsed="false">
      <c r="A21" s="34" t="s">
        <v>37</v>
      </c>
      <c r="B21" s="35" t="s">
        <v>19</v>
      </c>
      <c r="C21" s="36" t="n">
        <v>1</v>
      </c>
      <c r="D21" s="36"/>
      <c r="E21" s="36"/>
      <c r="F21" s="36"/>
      <c r="G21" s="36" t="s">
        <v>20</v>
      </c>
      <c r="H21" s="36" t="n">
        <f aca="false">(D20+E20)*2*2</f>
        <v>104</v>
      </c>
      <c r="I21" s="36" t="n">
        <v>0.2</v>
      </c>
      <c r="J21" s="36"/>
      <c r="K21" s="36"/>
      <c r="L21" s="37"/>
      <c r="M21" s="38"/>
    </row>
    <row r="22" s="17" customFormat="true" ht="17.25" hidden="false" customHeight="true" outlineLevel="0" collapsed="false">
      <c r="A22" s="34" t="s">
        <v>38</v>
      </c>
      <c r="B22" s="49" t="s">
        <v>22</v>
      </c>
      <c r="C22" s="36" t="n">
        <v>1</v>
      </c>
      <c r="D22" s="36" t="n">
        <f aca="false">D20-2</f>
        <v>13</v>
      </c>
      <c r="E22" s="36" t="n">
        <f aca="false">E20-2</f>
        <v>9</v>
      </c>
      <c r="F22" s="36" t="n">
        <v>1</v>
      </c>
      <c r="G22" s="36" t="s">
        <v>23</v>
      </c>
      <c r="H22" s="36" t="n">
        <f aca="false">D22*E22*F22</f>
        <v>117</v>
      </c>
      <c r="I22" s="36" t="n">
        <f aca="false">I13</f>
        <v>1</v>
      </c>
      <c r="J22" s="36"/>
      <c r="K22" s="36"/>
      <c r="L22" s="37"/>
      <c r="M22" s="38"/>
    </row>
    <row r="23" s="17" customFormat="true" ht="17.25" hidden="false" customHeight="true" outlineLevel="0" collapsed="false">
      <c r="A23" s="34" t="s">
        <v>39</v>
      </c>
      <c r="B23" s="49" t="s">
        <v>25</v>
      </c>
      <c r="C23" s="36" t="n">
        <v>1</v>
      </c>
      <c r="D23" s="36" t="n">
        <f aca="false">D20-4</f>
        <v>11</v>
      </c>
      <c r="E23" s="36" t="n">
        <f aca="false">E20-4</f>
        <v>7</v>
      </c>
      <c r="F23" s="36" t="n">
        <v>0.3</v>
      </c>
      <c r="G23" s="36" t="s">
        <v>23</v>
      </c>
      <c r="H23" s="36" t="n">
        <f aca="false">D23*E23*F23</f>
        <v>23.1</v>
      </c>
      <c r="I23" s="36" t="n">
        <f aca="false">I14</f>
        <v>1</v>
      </c>
      <c r="J23" s="36"/>
      <c r="K23" s="36"/>
      <c r="L23" s="37"/>
      <c r="M23" s="38"/>
    </row>
    <row r="24" s="17" customFormat="true" ht="17.25" hidden="false" customHeight="true" outlineLevel="0" collapsed="false">
      <c r="A24" s="34" t="s">
        <v>40</v>
      </c>
      <c r="B24" s="49" t="s">
        <v>27</v>
      </c>
      <c r="C24" s="36" t="n">
        <v>1</v>
      </c>
      <c r="D24" s="36" t="n">
        <f aca="false">D23</f>
        <v>11</v>
      </c>
      <c r="E24" s="36" t="n">
        <f aca="false">E23</f>
        <v>7</v>
      </c>
      <c r="F24" s="36" t="n">
        <f aca="false">F23</f>
        <v>0.3</v>
      </c>
      <c r="G24" s="36" t="str">
        <f aca="false">G23</f>
        <v>m3</v>
      </c>
      <c r="H24" s="36" t="n">
        <f aca="false">H23</f>
        <v>23.1</v>
      </c>
      <c r="I24" s="36" t="n">
        <f aca="false">I15</f>
        <v>1</v>
      </c>
      <c r="J24" s="36"/>
      <c r="K24" s="36"/>
      <c r="L24" s="37"/>
      <c r="M24" s="38"/>
    </row>
    <row r="25" s="17" customFormat="true" ht="17.25" hidden="false" customHeight="true" outlineLevel="0" collapsed="false">
      <c r="A25" s="34" t="s">
        <v>41</v>
      </c>
      <c r="B25" s="49" t="s">
        <v>29</v>
      </c>
      <c r="C25" s="36" t="n">
        <v>2</v>
      </c>
      <c r="D25" s="36" t="n">
        <f aca="false">(D20+D20-F20*2)/2</f>
        <v>12.8</v>
      </c>
      <c r="E25" s="36" t="n">
        <f aca="false">(E20+E20-F20*2)/2</f>
        <v>8.8</v>
      </c>
      <c r="F25" s="36" t="n">
        <f aca="false">F20+0.05</f>
        <v>2.25</v>
      </c>
      <c r="G25" s="36" t="s">
        <v>20</v>
      </c>
      <c r="H25" s="36" t="n">
        <f aca="false">C25*D25*F25+C25*E25*F25</f>
        <v>97.2</v>
      </c>
      <c r="I25" s="36" t="n">
        <v>1</v>
      </c>
      <c r="J25" s="36"/>
      <c r="K25" s="36"/>
      <c r="L25" s="37"/>
      <c r="M25" s="38"/>
    </row>
    <row r="26" s="17" customFormat="true" ht="17.25" hidden="false" customHeight="true" outlineLevel="0" collapsed="false">
      <c r="A26" s="34" t="s">
        <v>42</v>
      </c>
      <c r="B26" s="49" t="s">
        <v>31</v>
      </c>
      <c r="C26" s="36" t="n">
        <v>2</v>
      </c>
      <c r="D26" s="36" t="n">
        <f aca="false">D20</f>
        <v>15</v>
      </c>
      <c r="E26" s="36" t="n">
        <f aca="false">E20</f>
        <v>11</v>
      </c>
      <c r="F26" s="36" t="n">
        <f aca="false">F$17</f>
        <v>0.5</v>
      </c>
      <c r="G26" s="36" t="s">
        <v>20</v>
      </c>
      <c r="H26" s="36" t="n">
        <f aca="false">C26*D26*F26+C26*E26*F26</f>
        <v>26</v>
      </c>
      <c r="I26" s="36" t="n">
        <v>1</v>
      </c>
      <c r="J26" s="36"/>
      <c r="K26" s="36"/>
      <c r="L26" s="37"/>
      <c r="M26" s="38"/>
    </row>
    <row r="27" s="17" customFormat="true" ht="17.25" hidden="false" customHeight="true" outlineLevel="0" collapsed="false">
      <c r="A27" s="40" t="s">
        <v>32</v>
      </c>
      <c r="B27" s="50" t="s">
        <v>43</v>
      </c>
      <c r="C27" s="42" t="n">
        <v>1</v>
      </c>
      <c r="D27" s="42"/>
      <c r="E27" s="42"/>
      <c r="F27" s="42"/>
      <c r="G27" s="42" t="s">
        <v>34</v>
      </c>
      <c r="H27" s="42" t="n">
        <v>1</v>
      </c>
      <c r="I27" s="42" t="n">
        <v>1</v>
      </c>
      <c r="J27" s="42"/>
      <c r="K27" s="42"/>
      <c r="L27" s="43"/>
      <c r="M27" s="44"/>
    </row>
    <row r="28" s="17" customFormat="true" ht="8.25" hidden="false" customHeight="true" outlineLevel="0" collapsed="false">
      <c r="A28" s="51"/>
      <c r="B28" s="52"/>
      <c r="C28" s="21"/>
      <c r="D28" s="21"/>
      <c r="E28" s="21"/>
      <c r="F28" s="21"/>
      <c r="G28" s="21"/>
      <c r="H28" s="21"/>
      <c r="I28" s="21"/>
      <c r="J28" s="21"/>
      <c r="K28" s="21"/>
      <c r="L28" s="47"/>
      <c r="M28" s="23"/>
    </row>
    <row r="29" s="17" customFormat="true" ht="17.25" hidden="false" customHeight="true" outlineLevel="0" collapsed="false">
      <c r="A29" s="29" t="s">
        <v>44</v>
      </c>
      <c r="B29" s="48" t="s">
        <v>45</v>
      </c>
      <c r="C29" s="31" t="n">
        <v>1</v>
      </c>
      <c r="D29" s="31" t="n">
        <v>13</v>
      </c>
      <c r="E29" s="31" t="n">
        <v>11</v>
      </c>
      <c r="F29" s="31" t="n">
        <v>2.5</v>
      </c>
      <c r="G29" s="31"/>
      <c r="H29" s="31"/>
      <c r="I29" s="31"/>
      <c r="J29" s="31"/>
      <c r="K29" s="31"/>
      <c r="L29" s="32"/>
      <c r="M29" s="33"/>
    </row>
    <row r="30" s="17" customFormat="true" ht="34.5" hidden="false" customHeight="true" outlineLevel="0" collapsed="false">
      <c r="A30" s="34" t="s">
        <v>46</v>
      </c>
      <c r="B30" s="35" t="s">
        <v>19</v>
      </c>
      <c r="C30" s="36" t="n">
        <v>1</v>
      </c>
      <c r="D30" s="36"/>
      <c r="E30" s="36"/>
      <c r="F30" s="36"/>
      <c r="G30" s="36" t="s">
        <v>20</v>
      </c>
      <c r="H30" s="36" t="n">
        <f aca="false">(D29+E29)*2*2</f>
        <v>96</v>
      </c>
      <c r="I30" s="36" t="n">
        <v>0.2</v>
      </c>
      <c r="J30" s="36"/>
      <c r="K30" s="36"/>
      <c r="L30" s="37"/>
      <c r="M30" s="38"/>
    </row>
    <row r="31" s="17" customFormat="true" ht="17.25" hidden="false" customHeight="true" outlineLevel="0" collapsed="false">
      <c r="A31" s="34" t="s">
        <v>47</v>
      </c>
      <c r="B31" s="49" t="s">
        <v>48</v>
      </c>
      <c r="C31" s="36" t="n">
        <v>1</v>
      </c>
      <c r="D31" s="36" t="n">
        <f aca="false">D29-2</f>
        <v>11</v>
      </c>
      <c r="E31" s="36" t="n">
        <f aca="false">E29-2</f>
        <v>9</v>
      </c>
      <c r="F31" s="36" t="n">
        <v>1.2</v>
      </c>
      <c r="G31" s="36" t="s">
        <v>23</v>
      </c>
      <c r="H31" s="36" t="n">
        <f aca="false">D31*E31*F31</f>
        <v>118.8</v>
      </c>
      <c r="I31" s="36" t="n">
        <f aca="false">I13</f>
        <v>1</v>
      </c>
      <c r="J31" s="36"/>
      <c r="K31" s="36"/>
      <c r="L31" s="37"/>
      <c r="M31" s="38"/>
    </row>
    <row r="32" s="17" customFormat="true" ht="17.25" hidden="false" customHeight="true" outlineLevel="0" collapsed="false">
      <c r="A32" s="34" t="s">
        <v>49</v>
      </c>
      <c r="B32" s="49" t="s">
        <v>50</v>
      </c>
      <c r="C32" s="36" t="n">
        <v>1</v>
      </c>
      <c r="D32" s="36" t="n">
        <f aca="false">D29-4</f>
        <v>9</v>
      </c>
      <c r="E32" s="36" t="n">
        <f aca="false">E29-4</f>
        <v>7</v>
      </c>
      <c r="F32" s="36" t="n">
        <v>0.35</v>
      </c>
      <c r="G32" s="36" t="s">
        <v>23</v>
      </c>
      <c r="H32" s="36" t="n">
        <f aca="false">D32*E32*F32</f>
        <v>22.05</v>
      </c>
      <c r="I32" s="36" t="n">
        <f aca="false">I14</f>
        <v>1</v>
      </c>
      <c r="J32" s="36"/>
      <c r="K32" s="36"/>
      <c r="L32" s="37"/>
      <c r="M32" s="38"/>
    </row>
    <row r="33" s="17" customFormat="true" ht="17.25" hidden="false" customHeight="true" outlineLevel="0" collapsed="false">
      <c r="A33" s="34" t="s">
        <v>51</v>
      </c>
      <c r="B33" s="49" t="s">
        <v>27</v>
      </c>
      <c r="C33" s="36" t="n">
        <v>1</v>
      </c>
      <c r="D33" s="36" t="n">
        <f aca="false">D32</f>
        <v>9</v>
      </c>
      <c r="E33" s="36" t="n">
        <f aca="false">E32</f>
        <v>7</v>
      </c>
      <c r="F33" s="36" t="n">
        <f aca="false">F32</f>
        <v>0.35</v>
      </c>
      <c r="G33" s="36" t="str">
        <f aca="false">G32</f>
        <v>m3</v>
      </c>
      <c r="H33" s="36" t="n">
        <f aca="false">H32</f>
        <v>22.05</v>
      </c>
      <c r="I33" s="36" t="n">
        <f aca="false">I15</f>
        <v>1</v>
      </c>
      <c r="J33" s="36"/>
      <c r="K33" s="36"/>
      <c r="L33" s="37"/>
      <c r="M33" s="38"/>
    </row>
    <row r="34" s="17" customFormat="true" ht="17.25" hidden="false" customHeight="true" outlineLevel="0" collapsed="false">
      <c r="A34" s="34" t="s">
        <v>52</v>
      </c>
      <c r="B34" s="49" t="s">
        <v>29</v>
      </c>
      <c r="C34" s="36" t="n">
        <v>2</v>
      </c>
      <c r="D34" s="36" t="n">
        <f aca="false">(D29+D29-F29*2)/2</f>
        <v>10.5</v>
      </c>
      <c r="E34" s="36" t="n">
        <f aca="false">(E29+E29-F29*2)/2</f>
        <v>8.5</v>
      </c>
      <c r="F34" s="36" t="n">
        <f aca="false">F29+0.05</f>
        <v>2.55</v>
      </c>
      <c r="G34" s="36" t="s">
        <v>20</v>
      </c>
      <c r="H34" s="36" t="n">
        <f aca="false">C34*D34*F34+C34*E34*F34</f>
        <v>96.9</v>
      </c>
      <c r="I34" s="36" t="n">
        <v>1</v>
      </c>
      <c r="J34" s="36"/>
      <c r="K34" s="36"/>
      <c r="L34" s="37"/>
      <c r="M34" s="38"/>
    </row>
    <row r="35" s="17" customFormat="true" ht="17.25" hidden="false" customHeight="true" outlineLevel="0" collapsed="false">
      <c r="A35" s="34" t="s">
        <v>53</v>
      </c>
      <c r="B35" s="49" t="s">
        <v>31</v>
      </c>
      <c r="C35" s="36" t="n">
        <v>2</v>
      </c>
      <c r="D35" s="36" t="n">
        <f aca="false">D29</f>
        <v>13</v>
      </c>
      <c r="E35" s="36" t="n">
        <f aca="false">E29</f>
        <v>11</v>
      </c>
      <c r="F35" s="36" t="n">
        <f aca="false">F$17</f>
        <v>0.5</v>
      </c>
      <c r="G35" s="36" t="s">
        <v>20</v>
      </c>
      <c r="H35" s="36" t="n">
        <f aca="false">C35*D35*F35+C35*E35*F35</f>
        <v>24</v>
      </c>
      <c r="I35" s="36" t="n">
        <v>1</v>
      </c>
      <c r="J35" s="36"/>
      <c r="K35" s="36"/>
      <c r="L35" s="37"/>
      <c r="M35" s="38"/>
    </row>
    <row r="36" s="17" customFormat="true" ht="17.25" hidden="false" customHeight="true" outlineLevel="0" collapsed="false">
      <c r="A36" s="34" t="s">
        <v>54</v>
      </c>
      <c r="B36" s="50" t="s">
        <v>33</v>
      </c>
      <c r="C36" s="42" t="n">
        <v>1</v>
      </c>
      <c r="D36" s="42"/>
      <c r="E36" s="42"/>
      <c r="F36" s="42"/>
      <c r="G36" s="42" t="s">
        <v>34</v>
      </c>
      <c r="H36" s="42" t="n">
        <v>1</v>
      </c>
      <c r="I36" s="42" t="n">
        <v>1</v>
      </c>
      <c r="J36" s="42"/>
      <c r="K36" s="42"/>
      <c r="L36" s="43"/>
      <c r="M36" s="44"/>
    </row>
    <row r="37" s="17" customFormat="true" ht="8.25" hidden="false" customHeight="true" outlineLevel="0" collapsed="false">
      <c r="A37" s="51"/>
      <c r="B37" s="52"/>
      <c r="C37" s="21"/>
      <c r="D37" s="21"/>
      <c r="E37" s="21"/>
      <c r="F37" s="21"/>
      <c r="G37" s="21"/>
      <c r="H37" s="21"/>
      <c r="I37" s="21"/>
      <c r="J37" s="21"/>
      <c r="K37" s="21"/>
      <c r="L37" s="47"/>
      <c r="M37" s="23"/>
    </row>
    <row r="38" s="17" customFormat="true" ht="8.25" hidden="false" customHeight="true" outlineLevel="0" collapsed="false">
      <c r="A38" s="53"/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6"/>
      <c r="M38" s="57"/>
    </row>
    <row r="39" s="17" customFormat="true" ht="45" hidden="false" customHeight="true" outlineLevel="0" collapsed="false">
      <c r="A39" s="24" t="n">
        <v>2</v>
      </c>
      <c r="B39" s="58" t="s">
        <v>55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</row>
    <row r="40" s="17" customFormat="true" ht="8.25" hidden="false" customHeight="true" outlineLevel="0" collapsed="false">
      <c r="A40" s="53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56"/>
      <c r="M40" s="57"/>
    </row>
    <row r="41" s="17" customFormat="true" ht="17.25" hidden="false" customHeight="true" outlineLevel="0" collapsed="false">
      <c r="A41" s="18" t="s">
        <v>56</v>
      </c>
      <c r="B41" s="30" t="s">
        <v>17</v>
      </c>
      <c r="C41" s="20"/>
      <c r="D41" s="20"/>
      <c r="E41" s="20"/>
      <c r="F41" s="20"/>
      <c r="G41" s="20"/>
      <c r="H41" s="20"/>
      <c r="I41" s="20"/>
      <c r="J41" s="20"/>
      <c r="K41" s="20"/>
      <c r="L41" s="32"/>
      <c r="M41" s="59"/>
    </row>
    <row r="42" s="17" customFormat="true" ht="17.25" hidden="false" customHeight="true" outlineLevel="0" collapsed="false">
      <c r="A42" s="29" t="s">
        <v>57</v>
      </c>
      <c r="B42" s="60" t="s">
        <v>58</v>
      </c>
      <c r="C42" s="31" t="n">
        <v>1</v>
      </c>
      <c r="D42" s="31" t="n">
        <v>43.44</v>
      </c>
      <c r="E42" s="31" t="n">
        <v>2</v>
      </c>
      <c r="F42" s="31"/>
      <c r="G42" s="31" t="s">
        <v>20</v>
      </c>
      <c r="H42" s="31" t="n">
        <f aca="false">C42*D42*E42</f>
        <v>86.88</v>
      </c>
      <c r="I42" s="31" t="n">
        <v>0.2</v>
      </c>
      <c r="J42" s="31"/>
      <c r="K42" s="31"/>
      <c r="L42" s="61"/>
      <c r="M42" s="33"/>
    </row>
    <row r="43" s="17" customFormat="true" ht="17.25" hidden="false" customHeight="true" outlineLevel="0" collapsed="false">
      <c r="A43" s="29"/>
      <c r="B43" s="60"/>
      <c r="C43" s="62" t="n">
        <v>1</v>
      </c>
      <c r="D43" s="62" t="n">
        <v>5.6</v>
      </c>
      <c r="E43" s="62" t="n">
        <v>2</v>
      </c>
      <c r="F43" s="62"/>
      <c r="G43" s="62" t="s">
        <v>20</v>
      </c>
      <c r="H43" s="36" t="n">
        <f aca="false">C43*D43*E43</f>
        <v>11.2</v>
      </c>
      <c r="I43" s="36" t="n">
        <v>0.2</v>
      </c>
      <c r="J43" s="36"/>
      <c r="K43" s="36"/>
      <c r="L43" s="37"/>
      <c r="M43" s="63"/>
    </row>
    <row r="44" s="17" customFormat="true" ht="17.25" hidden="false" customHeight="true" outlineLevel="0" collapsed="false">
      <c r="A44" s="29"/>
      <c r="B44" s="60"/>
      <c r="C44" s="36" t="n">
        <v>1</v>
      </c>
      <c r="D44" s="36" t="n">
        <v>34.37</v>
      </c>
      <c r="E44" s="36" t="n">
        <v>2</v>
      </c>
      <c r="F44" s="36"/>
      <c r="G44" s="36" t="s">
        <v>20</v>
      </c>
      <c r="H44" s="36" t="n">
        <f aca="false">C44*D44*E44</f>
        <v>68.74</v>
      </c>
      <c r="I44" s="36" t="n">
        <v>0.2</v>
      </c>
      <c r="J44" s="36"/>
      <c r="K44" s="36"/>
      <c r="L44" s="37"/>
      <c r="M44" s="38"/>
    </row>
    <row r="45" s="17" customFormat="true" ht="17.25" hidden="false" customHeight="true" outlineLevel="0" collapsed="false">
      <c r="A45" s="34" t="s">
        <v>59</v>
      </c>
      <c r="B45" s="64" t="s">
        <v>60</v>
      </c>
      <c r="C45" s="36" t="n">
        <v>1</v>
      </c>
      <c r="D45" s="36" t="n">
        <f aca="false">D42++D43+D44</f>
        <v>83.41</v>
      </c>
      <c r="E45" s="36" t="n">
        <v>0.5</v>
      </c>
      <c r="F45" s="36" t="n">
        <v>0.5</v>
      </c>
      <c r="G45" s="36" t="s">
        <v>23</v>
      </c>
      <c r="H45" s="36" t="n">
        <f aca="false">C45*D45*E45</f>
        <v>41.705</v>
      </c>
      <c r="I45" s="36" t="n">
        <v>1</v>
      </c>
      <c r="J45" s="36"/>
      <c r="K45" s="36"/>
      <c r="L45" s="37"/>
      <c r="M45" s="38"/>
    </row>
    <row r="46" s="17" customFormat="true" ht="17.25" hidden="false" customHeight="true" outlineLevel="0" collapsed="false">
      <c r="A46" s="34"/>
      <c r="B46" s="64"/>
      <c r="C46" s="36"/>
      <c r="D46" s="36"/>
      <c r="E46" s="65" t="s">
        <v>61</v>
      </c>
      <c r="F46" s="36"/>
      <c r="G46" s="36"/>
      <c r="H46" s="36"/>
      <c r="I46" s="36"/>
      <c r="J46" s="36"/>
      <c r="K46" s="36"/>
      <c r="L46" s="37"/>
      <c r="M46" s="38"/>
    </row>
    <row r="47" s="17" customFormat="true" ht="17.25" hidden="false" customHeight="true" outlineLevel="0" collapsed="false">
      <c r="A47" s="40" t="s">
        <v>62</v>
      </c>
      <c r="B47" s="66" t="s">
        <v>63</v>
      </c>
      <c r="C47" s="42"/>
      <c r="D47" s="42"/>
      <c r="E47" s="42"/>
      <c r="F47" s="42"/>
      <c r="G47" s="42" t="s">
        <v>23</v>
      </c>
      <c r="H47" s="42" t="n">
        <f aca="false">H45</f>
        <v>41.705</v>
      </c>
      <c r="I47" s="42" t="n">
        <f aca="false">I45</f>
        <v>1</v>
      </c>
      <c r="J47" s="42"/>
      <c r="K47" s="42"/>
      <c r="L47" s="43"/>
      <c r="M47" s="44"/>
    </row>
    <row r="48" s="17" customFormat="true" ht="8.25" hidden="false" customHeight="true" outlineLevel="0" collapsed="false">
      <c r="A48" s="18"/>
      <c r="B48" s="67"/>
      <c r="C48" s="20"/>
      <c r="D48" s="20"/>
      <c r="E48" s="20"/>
      <c r="F48" s="20"/>
      <c r="G48" s="20"/>
      <c r="H48" s="20"/>
      <c r="I48" s="20"/>
      <c r="J48" s="20"/>
      <c r="K48" s="20"/>
      <c r="L48" s="47"/>
      <c r="M48" s="59"/>
    </row>
    <row r="49" s="17" customFormat="true" ht="17.25" hidden="false" customHeight="true" outlineLevel="0" collapsed="false">
      <c r="A49" s="68"/>
      <c r="B49" s="69" t="s">
        <v>36</v>
      </c>
      <c r="C49" s="21"/>
      <c r="D49" s="21"/>
      <c r="E49" s="21"/>
      <c r="F49" s="21"/>
      <c r="G49" s="21"/>
      <c r="H49" s="21"/>
      <c r="I49" s="21"/>
      <c r="J49" s="21"/>
      <c r="K49" s="21"/>
      <c r="L49" s="70"/>
      <c r="M49" s="23"/>
    </row>
    <row r="50" s="17" customFormat="true" ht="17.25" hidden="false" customHeight="true" outlineLevel="0" collapsed="false">
      <c r="A50" s="24" t="s">
        <v>64</v>
      </c>
      <c r="B50" s="71" t="s">
        <v>65</v>
      </c>
      <c r="C50" s="26" t="n">
        <v>1</v>
      </c>
      <c r="D50" s="26"/>
      <c r="E50" s="26"/>
      <c r="F50" s="26"/>
      <c r="G50" s="26" t="s">
        <v>66</v>
      </c>
      <c r="H50" s="26" t="n">
        <v>1</v>
      </c>
      <c r="I50" s="26" t="n">
        <v>1</v>
      </c>
      <c r="J50" s="26"/>
      <c r="K50" s="26"/>
      <c r="L50" s="27"/>
      <c r="M50" s="28"/>
    </row>
    <row r="51" s="17" customFormat="true" ht="8.25" hidden="false" customHeight="true" outlineLevel="0" collapsed="false">
      <c r="A51" s="18"/>
      <c r="B51" s="72"/>
      <c r="C51" s="20"/>
      <c r="D51" s="20"/>
      <c r="E51" s="20"/>
      <c r="F51" s="20"/>
      <c r="G51" s="20"/>
      <c r="H51" s="20"/>
      <c r="I51" s="20"/>
      <c r="J51" s="20"/>
      <c r="K51" s="20"/>
      <c r="L51" s="22"/>
      <c r="M51" s="59"/>
    </row>
    <row r="52" s="17" customFormat="true" ht="17.25" hidden="false" customHeight="true" outlineLevel="0" collapsed="false">
      <c r="A52" s="18"/>
      <c r="B52" s="48" t="s">
        <v>45</v>
      </c>
      <c r="C52" s="20"/>
      <c r="D52" s="20"/>
      <c r="E52" s="20"/>
      <c r="F52" s="20"/>
      <c r="G52" s="20"/>
      <c r="H52" s="20"/>
      <c r="I52" s="20"/>
      <c r="J52" s="20"/>
      <c r="K52" s="20"/>
      <c r="L52" s="32"/>
      <c r="M52" s="59"/>
    </row>
    <row r="53" s="17" customFormat="true" ht="17.25" hidden="false" customHeight="true" outlineLevel="0" collapsed="false">
      <c r="A53" s="29" t="s">
        <v>57</v>
      </c>
      <c r="B53" s="60" t="s">
        <v>58</v>
      </c>
      <c r="C53" s="31" t="n">
        <v>1</v>
      </c>
      <c r="D53" s="31" t="n">
        <v>5.02</v>
      </c>
      <c r="E53" s="31" t="n">
        <v>2</v>
      </c>
      <c r="F53" s="31"/>
      <c r="G53" s="31" t="s">
        <v>20</v>
      </c>
      <c r="H53" s="31" t="n">
        <f aca="false">C53*D53*E53</f>
        <v>10.04</v>
      </c>
      <c r="I53" s="31" t="n">
        <v>0.5</v>
      </c>
      <c r="J53" s="31"/>
      <c r="K53" s="31"/>
      <c r="L53" s="61"/>
      <c r="M53" s="33"/>
    </row>
    <row r="54" s="17" customFormat="true" ht="17.25" hidden="false" customHeight="true" outlineLevel="0" collapsed="false">
      <c r="A54" s="29"/>
      <c r="B54" s="60"/>
      <c r="C54" s="36" t="n">
        <v>1</v>
      </c>
      <c r="D54" s="36" t="n">
        <v>7.64</v>
      </c>
      <c r="E54" s="36" t="n">
        <v>2</v>
      </c>
      <c r="F54" s="36"/>
      <c r="G54" s="36" t="s">
        <v>20</v>
      </c>
      <c r="H54" s="36" t="n">
        <f aca="false">C54*D54*E54</f>
        <v>15.28</v>
      </c>
      <c r="I54" s="36" t="n">
        <v>0.5</v>
      </c>
      <c r="J54" s="36"/>
      <c r="K54" s="36"/>
      <c r="L54" s="37"/>
      <c r="M54" s="38"/>
    </row>
    <row r="55" s="17" customFormat="true" ht="17.25" hidden="false" customHeight="true" outlineLevel="0" collapsed="false">
      <c r="A55" s="34" t="s">
        <v>59</v>
      </c>
      <c r="B55" s="64" t="s">
        <v>60</v>
      </c>
      <c r="C55" s="36" t="n">
        <v>1</v>
      </c>
      <c r="D55" s="36" t="n">
        <f aca="false">D53+D54</f>
        <v>12.66</v>
      </c>
      <c r="E55" s="36" t="n">
        <v>0.5</v>
      </c>
      <c r="F55" s="36" t="n">
        <v>0.5</v>
      </c>
      <c r="G55" s="36" t="s">
        <v>23</v>
      </c>
      <c r="H55" s="36" t="n">
        <f aca="false">C55*D55*E55</f>
        <v>6.33</v>
      </c>
      <c r="I55" s="36" t="n">
        <v>1</v>
      </c>
      <c r="J55" s="36"/>
      <c r="K55" s="36"/>
      <c r="L55" s="37"/>
      <c r="M55" s="38"/>
    </row>
    <row r="56" s="17" customFormat="true" ht="17.25" hidden="false" customHeight="true" outlineLevel="0" collapsed="false">
      <c r="A56" s="34"/>
      <c r="B56" s="64"/>
      <c r="C56" s="36"/>
      <c r="D56" s="36"/>
      <c r="E56" s="65" t="s">
        <v>61</v>
      </c>
      <c r="F56" s="36"/>
      <c r="G56" s="36"/>
      <c r="H56" s="36"/>
      <c r="I56" s="36"/>
      <c r="J56" s="36"/>
      <c r="K56" s="36"/>
      <c r="L56" s="37"/>
      <c r="M56" s="38"/>
    </row>
    <row r="57" s="17" customFormat="true" ht="17.25" hidden="false" customHeight="true" outlineLevel="0" collapsed="false">
      <c r="A57" s="34" t="s">
        <v>62</v>
      </c>
      <c r="B57" s="64" t="s">
        <v>63</v>
      </c>
      <c r="C57" s="36"/>
      <c r="D57" s="36"/>
      <c r="E57" s="36"/>
      <c r="F57" s="36"/>
      <c r="G57" s="36" t="s">
        <v>23</v>
      </c>
      <c r="H57" s="36" t="n">
        <f aca="false">H55</f>
        <v>6.33</v>
      </c>
      <c r="I57" s="36" t="n">
        <f aca="false">I55</f>
        <v>1</v>
      </c>
      <c r="J57" s="36"/>
      <c r="K57" s="36"/>
      <c r="L57" s="37"/>
      <c r="M57" s="38"/>
    </row>
    <row r="58" s="17" customFormat="true" ht="17.25" hidden="false" customHeight="true" outlineLevel="0" collapsed="false">
      <c r="A58" s="40" t="s">
        <v>64</v>
      </c>
      <c r="B58" s="66" t="s">
        <v>65</v>
      </c>
      <c r="C58" s="42" t="n">
        <v>1</v>
      </c>
      <c r="D58" s="42"/>
      <c r="E58" s="42"/>
      <c r="F58" s="42"/>
      <c r="G58" s="42" t="s">
        <v>66</v>
      </c>
      <c r="H58" s="42" t="n">
        <v>1</v>
      </c>
      <c r="I58" s="42" t="n">
        <v>1</v>
      </c>
      <c r="J58" s="42"/>
      <c r="K58" s="42"/>
      <c r="L58" s="43"/>
      <c r="M58" s="44"/>
    </row>
    <row r="59" s="17" customFormat="true" ht="8.25" hidden="false" customHeight="true" outlineLevel="0" collapsed="false">
      <c r="A59" s="18"/>
      <c r="B59" s="67"/>
      <c r="C59" s="20"/>
      <c r="D59" s="20"/>
      <c r="E59" s="20"/>
      <c r="F59" s="20"/>
      <c r="G59" s="20"/>
      <c r="H59" s="20"/>
      <c r="I59" s="20"/>
      <c r="J59" s="20"/>
      <c r="K59" s="20"/>
      <c r="L59" s="47"/>
      <c r="M59" s="59"/>
    </row>
    <row r="60" s="17" customFormat="true" ht="8.25" hidden="false" customHeight="true" outlineLevel="0" collapsed="false">
      <c r="A60" s="18"/>
      <c r="B60" s="67"/>
      <c r="C60" s="20"/>
      <c r="D60" s="20"/>
      <c r="E60" s="20"/>
      <c r="F60" s="20"/>
      <c r="G60" s="20"/>
      <c r="H60" s="20"/>
      <c r="I60" s="20"/>
      <c r="J60" s="20"/>
      <c r="K60" s="20"/>
      <c r="L60" s="47"/>
      <c r="M60" s="59"/>
    </row>
    <row r="61" s="17" customFormat="true" ht="45" hidden="false" customHeight="true" outlineLevel="0" collapsed="false">
      <c r="A61" s="53" t="n">
        <v>3</v>
      </c>
      <c r="B61" s="73" t="s">
        <v>67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  <c r="M61" s="57"/>
    </row>
    <row r="62" s="17" customFormat="true" ht="8.25" hidden="false" customHeight="true" outlineLevel="0" collapsed="false">
      <c r="A62" s="18"/>
      <c r="B62" s="67"/>
      <c r="C62" s="20"/>
      <c r="D62" s="20"/>
      <c r="E62" s="20"/>
      <c r="F62" s="20"/>
      <c r="G62" s="20"/>
      <c r="H62" s="20"/>
      <c r="I62" s="20"/>
      <c r="J62" s="20"/>
      <c r="K62" s="20"/>
      <c r="L62" s="47"/>
      <c r="M62" s="59"/>
    </row>
    <row r="63" s="17" customFormat="true" ht="15" hidden="false" customHeight="true" outlineLevel="0" collapsed="false">
      <c r="A63" s="18" t="s">
        <v>68</v>
      </c>
      <c r="B63" s="48" t="s">
        <v>36</v>
      </c>
      <c r="C63" s="55" t="n">
        <v>1</v>
      </c>
      <c r="D63" s="55" t="n">
        <v>12</v>
      </c>
      <c r="E63" s="55" t="n">
        <v>3</v>
      </c>
      <c r="F63" s="55"/>
      <c r="G63" s="55" t="s">
        <v>20</v>
      </c>
      <c r="H63" s="55" t="n">
        <f aca="false">C63*D63*E63</f>
        <v>36</v>
      </c>
      <c r="I63" s="55"/>
      <c r="J63" s="55"/>
      <c r="K63" s="55"/>
      <c r="L63" s="74"/>
      <c r="M63" s="57"/>
    </row>
    <row r="64" s="17" customFormat="true" ht="60" hidden="false" customHeight="true" outlineLevel="0" collapsed="false">
      <c r="A64" s="29" t="s">
        <v>69</v>
      </c>
      <c r="B64" s="60" t="s">
        <v>70</v>
      </c>
      <c r="C64" s="31" t="n">
        <v>1</v>
      </c>
      <c r="D64" s="31" t="n">
        <v>129</v>
      </c>
      <c r="E64" s="31" t="n">
        <v>1.5</v>
      </c>
      <c r="F64" s="31" t="n">
        <v>0.05</v>
      </c>
      <c r="G64" s="31" t="s">
        <v>23</v>
      </c>
      <c r="H64" s="31" t="n">
        <f aca="false">C64*D64*E64*F64</f>
        <v>9.675</v>
      </c>
      <c r="I64" s="31" t="n">
        <v>1</v>
      </c>
      <c r="J64" s="31"/>
      <c r="K64" s="31"/>
      <c r="L64" s="61"/>
      <c r="M64" s="33"/>
    </row>
    <row r="65" s="17" customFormat="true" ht="26.85" hidden="false" customHeight="false" outlineLevel="0" collapsed="false">
      <c r="A65" s="34" t="s">
        <v>71</v>
      </c>
      <c r="B65" s="64" t="s">
        <v>72</v>
      </c>
      <c r="C65" s="36" t="n">
        <v>1</v>
      </c>
      <c r="D65" s="36" t="n">
        <f aca="false">D64</f>
        <v>129</v>
      </c>
      <c r="E65" s="36" t="n">
        <f aca="false">E64</f>
        <v>1.5</v>
      </c>
      <c r="F65" s="36" t="n">
        <v>0.07</v>
      </c>
      <c r="G65" s="36" t="s">
        <v>23</v>
      </c>
      <c r="H65" s="36" t="n">
        <f aca="false">C65*D65*E65*F65</f>
        <v>13.545</v>
      </c>
      <c r="I65" s="36" t="n">
        <v>1</v>
      </c>
      <c r="J65" s="36"/>
      <c r="K65" s="36"/>
      <c r="L65" s="37"/>
      <c r="M65" s="38"/>
    </row>
    <row r="66" s="17" customFormat="true" ht="26.85" hidden="false" customHeight="false" outlineLevel="0" collapsed="false">
      <c r="A66" s="40" t="s">
        <v>73</v>
      </c>
      <c r="B66" s="66" t="s">
        <v>74</v>
      </c>
      <c r="C66" s="42" t="n">
        <v>1</v>
      </c>
      <c r="D66" s="42" t="n">
        <f aca="false">D65</f>
        <v>129</v>
      </c>
      <c r="E66" s="42" t="n">
        <f aca="false">E65</f>
        <v>1.5</v>
      </c>
      <c r="F66" s="42" t="n">
        <f aca="false">F65</f>
        <v>0.07</v>
      </c>
      <c r="G66" s="42" t="s">
        <v>23</v>
      </c>
      <c r="H66" s="42" t="n">
        <f aca="false">C66*D66*E66*F66</f>
        <v>13.545</v>
      </c>
      <c r="I66" s="42" t="n">
        <v>1</v>
      </c>
      <c r="J66" s="42"/>
      <c r="K66" s="42"/>
      <c r="L66" s="43"/>
      <c r="M66" s="44"/>
    </row>
    <row r="67" s="17" customFormat="true" ht="8.25" hidden="false" customHeight="true" outlineLevel="0" collapsed="false">
      <c r="A67" s="18"/>
      <c r="B67" s="67"/>
      <c r="C67" s="20"/>
      <c r="D67" s="20"/>
      <c r="E67" s="20"/>
      <c r="F67" s="20"/>
      <c r="G67" s="20"/>
      <c r="H67" s="20"/>
      <c r="I67" s="20"/>
      <c r="J67" s="20"/>
      <c r="K67" s="20"/>
      <c r="L67" s="47"/>
      <c r="M67" s="59"/>
    </row>
    <row r="68" s="79" customFormat="true" ht="26.25" hidden="false" customHeight="true" outlineLevel="0" collapsed="false">
      <c r="A68" s="75"/>
      <c r="B68" s="76" t="s">
        <v>75</v>
      </c>
      <c r="C68" s="77"/>
      <c r="D68" s="77"/>
      <c r="E68" s="77"/>
      <c r="F68" s="77"/>
      <c r="G68" s="77"/>
      <c r="H68" s="77"/>
      <c r="I68" s="77"/>
      <c r="J68" s="77"/>
      <c r="K68" s="77" t="n">
        <f aca="false">SUM(K11:K67)</f>
        <v>0</v>
      </c>
      <c r="L68" s="77" t="n">
        <f aca="false">SUM(L11:L67)</f>
        <v>0</v>
      </c>
      <c r="M68" s="78"/>
    </row>
    <row r="69" s="17" customFormat="true" ht="9.75" hidden="false" customHeight="true" outlineLevel="0" collapsed="false">
      <c r="A69" s="80"/>
      <c r="B69" s="81"/>
      <c r="C69" s="82"/>
      <c r="D69" s="82"/>
      <c r="E69" s="82"/>
      <c r="F69" s="82"/>
      <c r="G69" s="82"/>
      <c r="H69" s="82"/>
      <c r="I69" s="82"/>
      <c r="J69" s="82"/>
      <c r="K69" s="82"/>
      <c r="L69" s="83"/>
      <c r="M69" s="84"/>
    </row>
    <row r="70" customFormat="false" ht="15" hidden="false" customHeight="true" outlineLevel="0" collapsed="false">
      <c r="A70" s="85"/>
      <c r="B70" s="86"/>
      <c r="C70" s="87"/>
      <c r="D70" s="87"/>
      <c r="E70" s="87"/>
      <c r="F70" s="87"/>
      <c r="G70" s="87"/>
      <c r="H70" s="87"/>
      <c r="I70" s="87"/>
      <c r="J70" s="87"/>
      <c r="K70" s="87"/>
      <c r="L70" s="88"/>
      <c r="M70" s="87"/>
    </row>
    <row r="71" customFormat="false" ht="15" hidden="false" customHeight="true" outlineLevel="0" collapsed="false">
      <c r="A71" s="85"/>
      <c r="B71" s="86"/>
      <c r="C71" s="87"/>
      <c r="D71" s="87"/>
      <c r="E71" s="87"/>
      <c r="F71" s="87"/>
      <c r="G71" s="87"/>
      <c r="H71" s="87"/>
      <c r="I71" s="87"/>
      <c r="J71" s="87"/>
      <c r="K71" s="87"/>
      <c r="L71" s="88"/>
      <c r="M71" s="87"/>
    </row>
    <row r="72" customFormat="false" ht="15" hidden="false" customHeight="true" outlineLevel="0" collapsed="false">
      <c r="A72" s="85"/>
      <c r="B72" s="86"/>
      <c r="C72" s="87"/>
      <c r="D72" s="87"/>
      <c r="E72" s="87"/>
      <c r="F72" s="87"/>
      <c r="G72" s="87"/>
      <c r="H72" s="87"/>
      <c r="I72" s="87"/>
      <c r="J72" s="87"/>
      <c r="K72" s="87"/>
      <c r="L72" s="88"/>
      <c r="M72" s="87"/>
    </row>
    <row r="73" s="3" customFormat="true" ht="15" hidden="false" customHeight="true" outlineLevel="0" collapsed="false">
      <c r="A73" s="85"/>
      <c r="B73" s="86"/>
      <c r="C73" s="87"/>
      <c r="D73" s="87"/>
      <c r="E73" s="87"/>
      <c r="F73" s="87"/>
      <c r="G73" s="87"/>
      <c r="H73" s="87"/>
      <c r="I73" s="87"/>
      <c r="J73" s="87"/>
    </row>
    <row r="74" s="3" customFormat="true" ht="15" hidden="false" customHeight="true" outlineLevel="0" collapsed="false">
      <c r="A74" s="85"/>
      <c r="B74" s="86"/>
      <c r="C74" s="87"/>
      <c r="D74" s="87"/>
      <c r="E74" s="87"/>
      <c r="F74" s="87"/>
      <c r="G74" s="87"/>
      <c r="H74" s="87"/>
      <c r="I74" s="87"/>
      <c r="J74" s="87"/>
    </row>
    <row r="75" customFormat="false" ht="15" hidden="false" customHeight="true" outlineLevel="0" collapsed="false">
      <c r="B75" s="2" t="s">
        <v>76</v>
      </c>
      <c r="L75" s="3"/>
    </row>
    <row r="76" customFormat="false" ht="15" hidden="false" customHeight="true" outlineLevel="0" collapsed="false">
      <c r="L76" s="3"/>
    </row>
    <row r="77" customFormat="false" ht="15" hidden="false" customHeight="true" outlineLevel="0" collapsed="false">
      <c r="L77" s="3"/>
    </row>
    <row r="78" customFormat="false" ht="15" hidden="false" customHeight="true" outlineLevel="0" collapsed="false">
      <c r="I78" s="3" t="s">
        <v>77</v>
      </c>
      <c r="L78" s="3"/>
    </row>
    <row r="79" customFormat="false" ht="15" hidden="false" customHeight="true" outlineLevel="0" collapsed="false">
      <c r="L79" s="3"/>
    </row>
    <row r="80" customFormat="false" ht="15" hidden="false" customHeight="true" outlineLevel="0" collapsed="false"/>
    <row r="81" customFormat="false" ht="15" hidden="false" customHeight="true" outlineLevel="0" collapsed="false"/>
    <row r="82" customFormat="false" ht="15" hidden="false" customHeight="true" outlineLevel="0" collapsed="false"/>
    <row r="83" customFormat="false" ht="15" hidden="false" customHeight="true" outlineLevel="0" collapsed="false"/>
    <row r="84" customFormat="false" ht="15" hidden="false" customHeight="true" outlineLevel="0" collapsed="false"/>
    <row r="85" customFormat="false" ht="15" hidden="false" customHeight="true" outlineLevel="0" collapsed="false"/>
    <row r="86" customFormat="false" ht="15" hidden="false" customHeight="true" outlineLevel="0" collapsed="false"/>
    <row r="87" customFormat="false" ht="15" hidden="false" customHeight="true" outlineLevel="0" collapsed="false"/>
    <row r="88" customFormat="false" ht="15" hidden="false" customHeight="true" outlineLevel="0" collapsed="false"/>
  </sheetData>
  <mergeCells count="13">
    <mergeCell ref="A2:B4"/>
    <mergeCell ref="A6:M6"/>
    <mergeCell ref="B10:I10"/>
    <mergeCell ref="A19:I19"/>
    <mergeCell ref="B39:M39"/>
    <mergeCell ref="A42:A44"/>
    <mergeCell ref="B42:B44"/>
    <mergeCell ref="A45:A46"/>
    <mergeCell ref="B45:B46"/>
    <mergeCell ref="A53:A54"/>
    <mergeCell ref="B53:B54"/>
    <mergeCell ref="A55:A56"/>
    <mergeCell ref="B55:B5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29" activePane="bottomLeft" state="frozen"/>
      <selection pane="topLeft" activeCell="A1" activeCellId="0" sqref="A1"/>
      <selection pane="bottomLeft" activeCell="R34" activeCellId="0" sqref="R34"/>
    </sheetView>
  </sheetViews>
  <sheetFormatPr defaultColWidth="9.1484375" defaultRowHeight="14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47.29"/>
    <col collapsed="false" customWidth="true" hidden="false" outlineLevel="0" max="3" min="3" style="3" width="8.86"/>
    <col collapsed="false" customWidth="true" hidden="false" outlineLevel="0" max="4" min="4" style="3" width="10.71"/>
    <col collapsed="false" customWidth="true" hidden="false" outlineLevel="0" max="5" min="5" style="3" width="13"/>
    <col collapsed="false" customWidth="true" hidden="false" outlineLevel="0" max="6" min="6" style="3" width="13.86"/>
    <col collapsed="false" customWidth="false" hidden="false" outlineLevel="0" max="9" min="7" style="3" width="9.14"/>
    <col collapsed="false" customWidth="true" hidden="false" outlineLevel="0" max="10" min="10" style="3" width="13.15"/>
    <col collapsed="false" customWidth="true" hidden="false" outlineLevel="0" max="11" min="11" style="3" width="14.57"/>
    <col collapsed="false" customWidth="true" hidden="false" outlineLevel="0" max="12" min="12" style="4" width="15.29"/>
    <col collapsed="false" customWidth="true" hidden="false" outlineLevel="0" max="13" min="13" style="3" width="18.42"/>
    <col collapsed="false" customWidth="false" hidden="false" outlineLevel="0" max="16384" min="14" style="3" width="9.14"/>
  </cols>
  <sheetData>
    <row r="1" customFormat="false" ht="14.25" hidden="false" customHeight="false" outlineLevel="0" collapsed="false">
      <c r="C1" s="5"/>
    </row>
    <row r="2" customFormat="false" ht="14.25" hidden="false" customHeight="true" outlineLevel="0" collapsed="false">
      <c r="A2" s="6" t="s">
        <v>0</v>
      </c>
      <c r="B2" s="6"/>
      <c r="C2" s="7"/>
      <c r="D2" s="7"/>
      <c r="E2" s="7"/>
      <c r="F2" s="7"/>
      <c r="G2" s="7"/>
      <c r="H2" s="7"/>
      <c r="I2" s="7"/>
      <c r="J2" s="7"/>
    </row>
    <row r="3" customFormat="false" ht="14.25" hidden="false" customHeight="false" outlineLevel="0" collapsed="false">
      <c r="A3" s="6"/>
      <c r="B3" s="6"/>
      <c r="C3" s="7"/>
      <c r="D3" s="7"/>
      <c r="E3" s="7"/>
      <c r="F3" s="7"/>
      <c r="G3" s="7"/>
      <c r="H3" s="7"/>
      <c r="I3" s="7"/>
      <c r="J3" s="7"/>
    </row>
    <row r="4" customFormat="false" ht="27" hidden="false" customHeight="true" outlineLevel="0" collapsed="false">
      <c r="A4" s="6"/>
      <c r="B4" s="6"/>
    </row>
    <row r="6" s="9" customFormat="true" ht="19.7" hidden="false" customHeight="false" outlineLevel="0" collapsed="false">
      <c r="A6" s="8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8" s="17" customFormat="true" ht="39.55" hidden="false" customHeight="false" outlineLevel="0" collapsed="false">
      <c r="A8" s="10" t="s">
        <v>2</v>
      </c>
      <c r="B8" s="11" t="s">
        <v>3</v>
      </c>
      <c r="C8" s="12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4" t="s">
        <v>9</v>
      </c>
      <c r="I8" s="14" t="s">
        <v>10</v>
      </c>
      <c r="J8" s="13" t="s">
        <v>11</v>
      </c>
      <c r="K8" s="13" t="s">
        <v>12</v>
      </c>
      <c r="L8" s="15" t="s">
        <v>13</v>
      </c>
      <c r="M8" s="16" t="s">
        <v>14</v>
      </c>
    </row>
    <row r="9" s="17" customFormat="true" ht="15" hidden="false" customHeight="false" outlineLevel="0" collapsed="false">
      <c r="A9" s="18"/>
      <c r="B9" s="19"/>
      <c r="C9" s="20"/>
      <c r="D9" s="20"/>
      <c r="E9" s="20"/>
      <c r="F9" s="20"/>
      <c r="G9" s="20"/>
      <c r="H9" s="20"/>
      <c r="I9" s="20"/>
      <c r="J9" s="21"/>
      <c r="K9" s="21"/>
      <c r="L9" s="22"/>
      <c r="M9" s="23"/>
    </row>
    <row r="10" s="17" customFormat="true" ht="45" hidden="false" customHeight="true" outlineLevel="0" collapsed="false">
      <c r="A10" s="24" t="n">
        <v>1</v>
      </c>
      <c r="B10" s="25" t="s">
        <v>15</v>
      </c>
      <c r="C10" s="25"/>
      <c r="D10" s="25"/>
      <c r="E10" s="25"/>
      <c r="F10" s="25"/>
      <c r="G10" s="25"/>
      <c r="H10" s="25"/>
      <c r="I10" s="25"/>
      <c r="J10" s="25"/>
      <c r="K10" s="26"/>
      <c r="L10" s="27"/>
      <c r="M10" s="28"/>
    </row>
    <row r="11" s="17" customFormat="true" ht="17.25" hidden="false" customHeight="true" outlineLevel="0" collapsed="false">
      <c r="A11" s="29" t="s">
        <v>16</v>
      </c>
      <c r="B11" s="30" t="s">
        <v>17</v>
      </c>
      <c r="C11" s="31" t="n">
        <v>1</v>
      </c>
      <c r="D11" s="31" t="n">
        <v>17.5</v>
      </c>
      <c r="E11" s="31" t="n">
        <v>10.1</v>
      </c>
      <c r="F11" s="31" t="n">
        <v>2</v>
      </c>
      <c r="G11" s="31"/>
      <c r="H11" s="31"/>
      <c r="I11" s="31"/>
      <c r="J11" s="31"/>
      <c r="K11" s="31"/>
      <c r="L11" s="32" t="n">
        <f aca="false">SUM(K12:K18)</f>
        <v>0</v>
      </c>
      <c r="M11" s="33"/>
    </row>
    <row r="12" s="17" customFormat="true" ht="34.5" hidden="false" customHeight="true" outlineLevel="0" collapsed="false">
      <c r="A12" s="34" t="s">
        <v>18</v>
      </c>
      <c r="B12" s="35" t="s">
        <v>19</v>
      </c>
      <c r="C12" s="36" t="n">
        <v>1</v>
      </c>
      <c r="D12" s="36"/>
      <c r="E12" s="36"/>
      <c r="F12" s="36"/>
      <c r="G12" s="36" t="s">
        <v>20</v>
      </c>
      <c r="H12" s="36" t="n">
        <f aca="false">(D11+E11)*2*2</f>
        <v>110.4</v>
      </c>
      <c r="I12" s="36" t="n">
        <v>0.25</v>
      </c>
      <c r="J12" s="36"/>
      <c r="K12" s="36" t="n">
        <f aca="false">H12*I12*J12</f>
        <v>0</v>
      </c>
      <c r="L12" s="37"/>
      <c r="M12" s="38"/>
    </row>
    <row r="13" s="17" customFormat="true" ht="17.25" hidden="false" customHeight="true" outlineLevel="0" collapsed="false">
      <c r="A13" s="34" t="s">
        <v>21</v>
      </c>
      <c r="B13" s="39" t="s">
        <v>22</v>
      </c>
      <c r="C13" s="36" t="n">
        <v>1</v>
      </c>
      <c r="D13" s="36" t="n">
        <f aca="false">D11-F11+1</f>
        <v>16.5</v>
      </c>
      <c r="E13" s="36" t="n">
        <f aca="false">E11-F11+1</f>
        <v>9.1</v>
      </c>
      <c r="F13" s="36" t="n">
        <v>0.8</v>
      </c>
      <c r="G13" s="36" t="s">
        <v>23</v>
      </c>
      <c r="H13" s="36" t="n">
        <f aca="false">D13*E13*F13</f>
        <v>120.12</v>
      </c>
      <c r="I13" s="36" t="n">
        <v>1</v>
      </c>
      <c r="J13" s="36"/>
      <c r="K13" s="36" t="n">
        <f aca="false">H13*I13*J13</f>
        <v>0</v>
      </c>
      <c r="L13" s="37"/>
      <c r="M13" s="38"/>
    </row>
    <row r="14" s="17" customFormat="true" ht="17.25" hidden="false" customHeight="true" outlineLevel="0" collapsed="false">
      <c r="A14" s="34" t="s">
        <v>24</v>
      </c>
      <c r="B14" s="39" t="s">
        <v>25</v>
      </c>
      <c r="C14" s="36" t="n">
        <v>1</v>
      </c>
      <c r="D14" s="36" t="n">
        <f aca="false">D11-F11</f>
        <v>15.5</v>
      </c>
      <c r="E14" s="36" t="n">
        <f aca="false">E11-F11</f>
        <v>8.1</v>
      </c>
      <c r="F14" s="36" t="n">
        <v>0.35</v>
      </c>
      <c r="G14" s="36" t="s">
        <v>23</v>
      </c>
      <c r="H14" s="36" t="n">
        <f aca="false">D14*E14*F14</f>
        <v>43.9425</v>
      </c>
      <c r="I14" s="36" t="n">
        <v>1</v>
      </c>
      <c r="J14" s="36"/>
      <c r="K14" s="36" t="n">
        <f aca="false">H14*I14*J14</f>
        <v>0</v>
      </c>
      <c r="L14" s="37"/>
      <c r="M14" s="38"/>
    </row>
    <row r="15" s="17" customFormat="true" ht="17.25" hidden="false" customHeight="true" outlineLevel="0" collapsed="false">
      <c r="A15" s="34" t="s">
        <v>26</v>
      </c>
      <c r="B15" s="39" t="s">
        <v>27</v>
      </c>
      <c r="C15" s="36" t="n">
        <v>1</v>
      </c>
      <c r="D15" s="36" t="n">
        <f aca="false">D14</f>
        <v>15.5</v>
      </c>
      <c r="E15" s="36" t="n">
        <f aca="false">E14</f>
        <v>8.1</v>
      </c>
      <c r="F15" s="36" t="n">
        <f aca="false">F14</f>
        <v>0.35</v>
      </c>
      <c r="G15" s="36" t="str">
        <f aca="false">G14</f>
        <v>m3</v>
      </c>
      <c r="H15" s="36" t="n">
        <f aca="false">D15*E15*F15</f>
        <v>43.9425</v>
      </c>
      <c r="I15" s="36" t="n">
        <v>1</v>
      </c>
      <c r="J15" s="36"/>
      <c r="K15" s="36" t="n">
        <f aca="false">H15*I15*J15</f>
        <v>0</v>
      </c>
      <c r="L15" s="37"/>
      <c r="M15" s="38"/>
    </row>
    <row r="16" s="17" customFormat="true" ht="17.25" hidden="false" customHeight="true" outlineLevel="0" collapsed="false">
      <c r="A16" s="34" t="s">
        <v>28</v>
      </c>
      <c r="B16" s="39" t="s">
        <v>29</v>
      </c>
      <c r="C16" s="36" t="n">
        <v>2</v>
      </c>
      <c r="D16" s="36" t="n">
        <f aca="false">(D11+D11-F11*2)/2</f>
        <v>15.5</v>
      </c>
      <c r="E16" s="36" t="n">
        <f aca="false">(E11+E11-F11*2)/2</f>
        <v>8.1</v>
      </c>
      <c r="F16" s="36" t="n">
        <f aca="false">F11+0.05</f>
        <v>2.05</v>
      </c>
      <c r="G16" s="36" t="s">
        <v>20</v>
      </c>
      <c r="H16" s="36" t="n">
        <f aca="false">C16*D16*F16+C16*E16*F16</f>
        <v>96.76</v>
      </c>
      <c r="I16" s="36" t="n">
        <v>1</v>
      </c>
      <c r="J16" s="36"/>
      <c r="K16" s="36" t="n">
        <f aca="false">H16*I16*J16</f>
        <v>0</v>
      </c>
      <c r="L16" s="37"/>
      <c r="M16" s="38"/>
    </row>
    <row r="17" s="17" customFormat="true" ht="17.25" hidden="false" customHeight="true" outlineLevel="0" collapsed="false">
      <c r="A17" s="34" t="s">
        <v>30</v>
      </c>
      <c r="B17" s="39" t="s">
        <v>31</v>
      </c>
      <c r="C17" s="36" t="n">
        <v>2</v>
      </c>
      <c r="D17" s="36" t="n">
        <f aca="false">D11</f>
        <v>17.5</v>
      </c>
      <c r="E17" s="36" t="n">
        <f aca="false">E11</f>
        <v>10.1</v>
      </c>
      <c r="F17" s="36" t="n">
        <v>0.5</v>
      </c>
      <c r="G17" s="36" t="s">
        <v>20</v>
      </c>
      <c r="H17" s="36" t="n">
        <f aca="false">C17*D17*F17+C17*E17*F17</f>
        <v>27.6</v>
      </c>
      <c r="I17" s="36" t="n">
        <v>1</v>
      </c>
      <c r="J17" s="36"/>
      <c r="K17" s="36" t="n">
        <f aca="false">H17*I17*J17</f>
        <v>0</v>
      </c>
      <c r="L17" s="37"/>
      <c r="M17" s="38"/>
    </row>
    <row r="18" s="17" customFormat="true" ht="17.25" hidden="false" customHeight="true" outlineLevel="0" collapsed="false">
      <c r="A18" s="40" t="s">
        <v>32</v>
      </c>
      <c r="B18" s="41" t="s">
        <v>33</v>
      </c>
      <c r="C18" s="42" t="n">
        <v>1</v>
      </c>
      <c r="D18" s="42"/>
      <c r="E18" s="42"/>
      <c r="F18" s="42"/>
      <c r="G18" s="42" t="s">
        <v>34</v>
      </c>
      <c r="H18" s="42" t="n">
        <v>1</v>
      </c>
      <c r="I18" s="42" t="n">
        <v>1</v>
      </c>
      <c r="J18" s="42"/>
      <c r="K18" s="42" t="n">
        <f aca="false">H18*I18*J18</f>
        <v>0</v>
      </c>
      <c r="L18" s="43"/>
      <c r="M18" s="44"/>
    </row>
    <row r="19" s="17" customFormat="true" ht="9.75" hidden="false" customHeight="true" outlineLevel="0" collapsed="false">
      <c r="A19" s="45"/>
      <c r="B19" s="45"/>
      <c r="C19" s="45"/>
      <c r="D19" s="45"/>
      <c r="E19" s="45"/>
      <c r="F19" s="45"/>
      <c r="G19" s="45"/>
      <c r="H19" s="45"/>
      <c r="I19" s="45"/>
      <c r="J19" s="46"/>
      <c r="K19" s="21"/>
      <c r="L19" s="47"/>
      <c r="M19" s="23"/>
    </row>
    <row r="20" s="17" customFormat="true" ht="17.25" hidden="false" customHeight="true" outlineLevel="0" collapsed="false">
      <c r="A20" s="29" t="s">
        <v>35</v>
      </c>
      <c r="B20" s="48" t="s">
        <v>36</v>
      </c>
      <c r="C20" s="31" t="n">
        <v>1</v>
      </c>
      <c r="D20" s="31" t="n">
        <v>15</v>
      </c>
      <c r="E20" s="31" t="n">
        <v>11</v>
      </c>
      <c r="F20" s="31" t="n">
        <v>2.2</v>
      </c>
      <c r="G20" s="31"/>
      <c r="H20" s="31"/>
      <c r="I20" s="31"/>
      <c r="J20" s="31"/>
      <c r="K20" s="31"/>
      <c r="L20" s="32" t="n">
        <f aca="false">SUM(K21:K27)</f>
        <v>0</v>
      </c>
      <c r="M20" s="33"/>
    </row>
    <row r="21" s="17" customFormat="true" ht="37.5" hidden="false" customHeight="true" outlineLevel="0" collapsed="false">
      <c r="A21" s="34" t="s">
        <v>37</v>
      </c>
      <c r="B21" s="35" t="s">
        <v>19</v>
      </c>
      <c r="C21" s="36" t="n">
        <v>1</v>
      </c>
      <c r="D21" s="36"/>
      <c r="E21" s="36"/>
      <c r="F21" s="36"/>
      <c r="G21" s="36" t="s">
        <v>20</v>
      </c>
      <c r="H21" s="36" t="n">
        <f aca="false">(D20+E20)*2*2</f>
        <v>104</v>
      </c>
      <c r="I21" s="36" t="n">
        <v>0.2</v>
      </c>
      <c r="J21" s="36" t="n">
        <f aca="false">IF(J12=0,,$J12)</f>
        <v>0</v>
      </c>
      <c r="K21" s="36" t="n">
        <f aca="false">H21*I21*J21</f>
        <v>0</v>
      </c>
      <c r="L21" s="37"/>
      <c r="M21" s="38"/>
    </row>
    <row r="22" s="17" customFormat="true" ht="17.25" hidden="false" customHeight="true" outlineLevel="0" collapsed="false">
      <c r="A22" s="34" t="s">
        <v>38</v>
      </c>
      <c r="B22" s="49" t="s">
        <v>22</v>
      </c>
      <c r="C22" s="36" t="n">
        <v>1</v>
      </c>
      <c r="D22" s="36" t="n">
        <f aca="false">D20-2</f>
        <v>13</v>
      </c>
      <c r="E22" s="36" t="n">
        <f aca="false">E20-2</f>
        <v>9</v>
      </c>
      <c r="F22" s="36" t="n">
        <v>1</v>
      </c>
      <c r="G22" s="36" t="s">
        <v>23</v>
      </c>
      <c r="H22" s="36" t="n">
        <f aca="false">D22*E22*F22</f>
        <v>117</v>
      </c>
      <c r="I22" s="36" t="n">
        <f aca="false">I13</f>
        <v>1</v>
      </c>
      <c r="J22" s="36" t="n">
        <f aca="false">J$13</f>
        <v>0</v>
      </c>
      <c r="K22" s="36" t="n">
        <f aca="false">H22*I22*J22</f>
        <v>0</v>
      </c>
      <c r="L22" s="37"/>
      <c r="M22" s="38"/>
    </row>
    <row r="23" s="17" customFormat="true" ht="17.25" hidden="false" customHeight="true" outlineLevel="0" collapsed="false">
      <c r="A23" s="34" t="s">
        <v>39</v>
      </c>
      <c r="B23" s="49" t="s">
        <v>25</v>
      </c>
      <c r="C23" s="36" t="n">
        <v>1</v>
      </c>
      <c r="D23" s="36" t="n">
        <f aca="false">D20-4</f>
        <v>11</v>
      </c>
      <c r="E23" s="36" t="n">
        <f aca="false">E20-4</f>
        <v>7</v>
      </c>
      <c r="F23" s="36" t="n">
        <v>0.3</v>
      </c>
      <c r="G23" s="36" t="s">
        <v>23</v>
      </c>
      <c r="H23" s="36" t="n">
        <f aca="false">D23*E23*F23</f>
        <v>23.1</v>
      </c>
      <c r="I23" s="36" t="n">
        <f aca="false">I14</f>
        <v>1</v>
      </c>
      <c r="J23" s="36" t="n">
        <f aca="false">J$14</f>
        <v>0</v>
      </c>
      <c r="K23" s="36" t="n">
        <f aca="false">H23*I23*J23</f>
        <v>0</v>
      </c>
      <c r="L23" s="37"/>
      <c r="M23" s="38"/>
    </row>
    <row r="24" s="17" customFormat="true" ht="17.25" hidden="false" customHeight="true" outlineLevel="0" collapsed="false">
      <c r="A24" s="34" t="s">
        <v>40</v>
      </c>
      <c r="B24" s="49" t="s">
        <v>27</v>
      </c>
      <c r="C24" s="36" t="n">
        <v>1</v>
      </c>
      <c r="D24" s="36" t="n">
        <f aca="false">D23</f>
        <v>11</v>
      </c>
      <c r="E24" s="36" t="n">
        <f aca="false">E23</f>
        <v>7</v>
      </c>
      <c r="F24" s="36" t="n">
        <f aca="false">F23</f>
        <v>0.3</v>
      </c>
      <c r="G24" s="36" t="str">
        <f aca="false">G23</f>
        <v>m3</v>
      </c>
      <c r="H24" s="36" t="n">
        <f aca="false">H23</f>
        <v>23.1</v>
      </c>
      <c r="I24" s="36" t="n">
        <f aca="false">I15</f>
        <v>1</v>
      </c>
      <c r="J24" s="36" t="n">
        <f aca="false">J$15</f>
        <v>0</v>
      </c>
      <c r="K24" s="36" t="n">
        <f aca="false">H24*I24*J24</f>
        <v>0</v>
      </c>
      <c r="L24" s="37"/>
      <c r="M24" s="38"/>
    </row>
    <row r="25" s="17" customFormat="true" ht="17.25" hidden="false" customHeight="true" outlineLevel="0" collapsed="false">
      <c r="A25" s="34" t="s">
        <v>41</v>
      </c>
      <c r="B25" s="49" t="s">
        <v>29</v>
      </c>
      <c r="C25" s="36" t="n">
        <v>2</v>
      </c>
      <c r="D25" s="36" t="n">
        <f aca="false">(D20+D20-F20*2)/2</f>
        <v>12.8</v>
      </c>
      <c r="E25" s="36" t="n">
        <f aca="false">(E20+E20-F20*2)/2</f>
        <v>8.8</v>
      </c>
      <c r="F25" s="36" t="n">
        <f aca="false">F20+0.05</f>
        <v>2.25</v>
      </c>
      <c r="G25" s="36" t="s">
        <v>20</v>
      </c>
      <c r="H25" s="36" t="n">
        <f aca="false">C25*D25*F25+C25*E25*F25</f>
        <v>97.2</v>
      </c>
      <c r="I25" s="36" t="n">
        <v>1</v>
      </c>
      <c r="J25" s="36" t="n">
        <f aca="false">J$16</f>
        <v>0</v>
      </c>
      <c r="K25" s="36" t="n">
        <f aca="false">H25*I25*J25</f>
        <v>0</v>
      </c>
      <c r="L25" s="37"/>
      <c r="M25" s="38"/>
    </row>
    <row r="26" s="17" customFormat="true" ht="17.25" hidden="false" customHeight="true" outlineLevel="0" collapsed="false">
      <c r="A26" s="34" t="s">
        <v>42</v>
      </c>
      <c r="B26" s="49" t="s">
        <v>31</v>
      </c>
      <c r="C26" s="36" t="n">
        <v>2</v>
      </c>
      <c r="D26" s="36" t="n">
        <f aca="false">D20</f>
        <v>15</v>
      </c>
      <c r="E26" s="36" t="n">
        <f aca="false">E20</f>
        <v>11</v>
      </c>
      <c r="F26" s="36" t="n">
        <f aca="false">F$17</f>
        <v>0.5</v>
      </c>
      <c r="G26" s="36" t="s">
        <v>20</v>
      </c>
      <c r="H26" s="36" t="n">
        <f aca="false">C26*D26*F26+C26*E26*F26</f>
        <v>26</v>
      </c>
      <c r="I26" s="36" t="n">
        <v>1</v>
      </c>
      <c r="J26" s="36" t="n">
        <f aca="false">J25</f>
        <v>0</v>
      </c>
      <c r="K26" s="36" t="n">
        <f aca="false">H26*I26*J26</f>
        <v>0</v>
      </c>
      <c r="L26" s="37"/>
      <c r="M26" s="38"/>
    </row>
    <row r="27" s="17" customFormat="true" ht="17.25" hidden="false" customHeight="true" outlineLevel="0" collapsed="false">
      <c r="A27" s="40" t="s">
        <v>32</v>
      </c>
      <c r="B27" s="50" t="s">
        <v>43</v>
      </c>
      <c r="C27" s="42" t="n">
        <v>1</v>
      </c>
      <c r="D27" s="42"/>
      <c r="E27" s="42"/>
      <c r="F27" s="42"/>
      <c r="G27" s="42" t="s">
        <v>34</v>
      </c>
      <c r="H27" s="42" t="n">
        <v>1</v>
      </c>
      <c r="I27" s="42" t="n">
        <v>1</v>
      </c>
      <c r="J27" s="42" t="n">
        <f aca="false">J18</f>
        <v>0</v>
      </c>
      <c r="K27" s="42" t="n">
        <f aca="false">H27*I27*J27</f>
        <v>0</v>
      </c>
      <c r="L27" s="43"/>
      <c r="M27" s="44"/>
    </row>
    <row r="28" s="17" customFormat="true" ht="8.25" hidden="false" customHeight="true" outlineLevel="0" collapsed="false">
      <c r="A28" s="51"/>
      <c r="B28" s="52"/>
      <c r="C28" s="21"/>
      <c r="D28" s="21"/>
      <c r="E28" s="21"/>
      <c r="F28" s="21"/>
      <c r="G28" s="21"/>
      <c r="H28" s="21"/>
      <c r="I28" s="21"/>
      <c r="J28" s="21"/>
      <c r="K28" s="21"/>
      <c r="L28" s="47"/>
      <c r="M28" s="23"/>
    </row>
    <row r="29" s="17" customFormat="true" ht="17.25" hidden="false" customHeight="true" outlineLevel="0" collapsed="false">
      <c r="A29" s="29" t="s">
        <v>44</v>
      </c>
      <c r="B29" s="48" t="s">
        <v>45</v>
      </c>
      <c r="C29" s="31" t="n">
        <v>1</v>
      </c>
      <c r="D29" s="31" t="n">
        <v>13</v>
      </c>
      <c r="E29" s="31" t="n">
        <v>11</v>
      </c>
      <c r="F29" s="31" t="n">
        <v>2.5</v>
      </c>
      <c r="G29" s="31"/>
      <c r="H29" s="31"/>
      <c r="I29" s="31"/>
      <c r="J29" s="31"/>
      <c r="K29" s="31"/>
      <c r="L29" s="32" t="n">
        <f aca="false">SUM(K30:K36)</f>
        <v>0</v>
      </c>
      <c r="M29" s="33"/>
    </row>
    <row r="30" s="17" customFormat="true" ht="34.5" hidden="false" customHeight="true" outlineLevel="0" collapsed="false">
      <c r="A30" s="34" t="s">
        <v>46</v>
      </c>
      <c r="B30" s="35" t="s">
        <v>19</v>
      </c>
      <c r="C30" s="36" t="n">
        <v>1</v>
      </c>
      <c r="D30" s="36"/>
      <c r="E30" s="36"/>
      <c r="F30" s="36"/>
      <c r="G30" s="36" t="s">
        <v>20</v>
      </c>
      <c r="H30" s="36" t="n">
        <f aca="false">(D29+E29)*2*2</f>
        <v>96</v>
      </c>
      <c r="I30" s="36" t="n">
        <v>0.2</v>
      </c>
      <c r="J30" s="36" t="n">
        <f aca="false">J$12</f>
        <v>0</v>
      </c>
      <c r="K30" s="36" t="n">
        <f aca="false">H30*I30*J30</f>
        <v>0</v>
      </c>
      <c r="L30" s="37"/>
      <c r="M30" s="38"/>
    </row>
    <row r="31" s="17" customFormat="true" ht="17.25" hidden="false" customHeight="true" outlineLevel="0" collapsed="false">
      <c r="A31" s="34" t="s">
        <v>47</v>
      </c>
      <c r="B31" s="49" t="s">
        <v>48</v>
      </c>
      <c r="C31" s="36" t="n">
        <v>1</v>
      </c>
      <c r="D31" s="36" t="n">
        <f aca="false">D29-2</f>
        <v>11</v>
      </c>
      <c r="E31" s="36" t="n">
        <f aca="false">E29-2</f>
        <v>9</v>
      </c>
      <c r="F31" s="36" t="n">
        <v>1.2</v>
      </c>
      <c r="G31" s="36" t="s">
        <v>23</v>
      </c>
      <c r="H31" s="36" t="n">
        <f aca="false">D31*E31*F31</f>
        <v>118.8</v>
      </c>
      <c r="I31" s="36" t="n">
        <f aca="false">I13</f>
        <v>1</v>
      </c>
      <c r="J31" s="36" t="n">
        <f aca="false">J$13</f>
        <v>0</v>
      </c>
      <c r="K31" s="36" t="n">
        <f aca="false">H31*I31*J31</f>
        <v>0</v>
      </c>
      <c r="L31" s="37"/>
      <c r="M31" s="38"/>
    </row>
    <row r="32" s="17" customFormat="true" ht="17.25" hidden="false" customHeight="true" outlineLevel="0" collapsed="false">
      <c r="A32" s="34" t="s">
        <v>49</v>
      </c>
      <c r="B32" s="49" t="s">
        <v>50</v>
      </c>
      <c r="C32" s="36" t="n">
        <v>1</v>
      </c>
      <c r="D32" s="36" t="n">
        <f aca="false">D29-4</f>
        <v>9</v>
      </c>
      <c r="E32" s="36" t="n">
        <f aca="false">E29-4</f>
        <v>7</v>
      </c>
      <c r="F32" s="36" t="n">
        <v>0.35</v>
      </c>
      <c r="G32" s="36" t="s">
        <v>23</v>
      </c>
      <c r="H32" s="36" t="n">
        <f aca="false">D32*E32*F32</f>
        <v>22.05</v>
      </c>
      <c r="I32" s="36" t="n">
        <f aca="false">I14</f>
        <v>1</v>
      </c>
      <c r="J32" s="36" t="n">
        <f aca="false">J$14</f>
        <v>0</v>
      </c>
      <c r="K32" s="36" t="n">
        <f aca="false">H32*I32*J32</f>
        <v>0</v>
      </c>
      <c r="L32" s="37"/>
      <c r="M32" s="38"/>
    </row>
    <row r="33" s="17" customFormat="true" ht="17.25" hidden="false" customHeight="true" outlineLevel="0" collapsed="false">
      <c r="A33" s="34" t="s">
        <v>51</v>
      </c>
      <c r="B33" s="49" t="s">
        <v>27</v>
      </c>
      <c r="C33" s="36" t="n">
        <v>1</v>
      </c>
      <c r="D33" s="36" t="n">
        <f aca="false">D32</f>
        <v>9</v>
      </c>
      <c r="E33" s="36" t="n">
        <f aca="false">E32</f>
        <v>7</v>
      </c>
      <c r="F33" s="36" t="n">
        <f aca="false">F32</f>
        <v>0.35</v>
      </c>
      <c r="G33" s="36" t="str">
        <f aca="false">G32</f>
        <v>m3</v>
      </c>
      <c r="H33" s="36" t="n">
        <f aca="false">H32</f>
        <v>22.05</v>
      </c>
      <c r="I33" s="36" t="n">
        <f aca="false">I15</f>
        <v>1</v>
      </c>
      <c r="J33" s="36" t="n">
        <f aca="false">J$15</f>
        <v>0</v>
      </c>
      <c r="K33" s="36" t="n">
        <f aca="false">H33*I33*J33</f>
        <v>0</v>
      </c>
      <c r="L33" s="37"/>
      <c r="M33" s="38"/>
    </row>
    <row r="34" s="17" customFormat="true" ht="17.25" hidden="false" customHeight="true" outlineLevel="0" collapsed="false">
      <c r="A34" s="34" t="s">
        <v>52</v>
      </c>
      <c r="B34" s="49" t="s">
        <v>29</v>
      </c>
      <c r="C34" s="36" t="n">
        <v>2</v>
      </c>
      <c r="D34" s="36" t="n">
        <f aca="false">(D29+D29-F29*2)/2</f>
        <v>10.5</v>
      </c>
      <c r="E34" s="36" t="n">
        <f aca="false">(E29+E29-F29*2)/2</f>
        <v>8.5</v>
      </c>
      <c r="F34" s="36" t="n">
        <f aca="false">F29+0.05</f>
        <v>2.55</v>
      </c>
      <c r="G34" s="36" t="s">
        <v>20</v>
      </c>
      <c r="H34" s="36" t="n">
        <f aca="false">C34*D34*F34+C34*E34*F34</f>
        <v>96.9</v>
      </c>
      <c r="I34" s="36" t="n">
        <v>1</v>
      </c>
      <c r="J34" s="36" t="n">
        <f aca="false">J$16</f>
        <v>0</v>
      </c>
      <c r="K34" s="36" t="n">
        <f aca="false">H34*I34*J34</f>
        <v>0</v>
      </c>
      <c r="L34" s="37"/>
      <c r="M34" s="38"/>
    </row>
    <row r="35" s="17" customFormat="true" ht="17.25" hidden="false" customHeight="true" outlineLevel="0" collapsed="false">
      <c r="A35" s="34" t="s">
        <v>53</v>
      </c>
      <c r="B35" s="49" t="s">
        <v>31</v>
      </c>
      <c r="C35" s="36" t="n">
        <v>2</v>
      </c>
      <c r="D35" s="36" t="n">
        <f aca="false">D29</f>
        <v>13</v>
      </c>
      <c r="E35" s="36" t="n">
        <f aca="false">E29</f>
        <v>11</v>
      </c>
      <c r="F35" s="36" t="n">
        <f aca="false">F$17</f>
        <v>0.5</v>
      </c>
      <c r="G35" s="36" t="s">
        <v>20</v>
      </c>
      <c r="H35" s="36" t="n">
        <f aca="false">C35*D35*F35+C35*E35*F35</f>
        <v>24</v>
      </c>
      <c r="I35" s="36" t="n">
        <v>1</v>
      </c>
      <c r="J35" s="36" t="n">
        <f aca="false">J34</f>
        <v>0</v>
      </c>
      <c r="K35" s="36" t="n">
        <f aca="false">H35*I35*J35</f>
        <v>0</v>
      </c>
      <c r="L35" s="37"/>
      <c r="M35" s="38"/>
    </row>
    <row r="36" s="17" customFormat="true" ht="17.25" hidden="false" customHeight="true" outlineLevel="0" collapsed="false">
      <c r="A36" s="34" t="s">
        <v>54</v>
      </c>
      <c r="B36" s="50" t="s">
        <v>33</v>
      </c>
      <c r="C36" s="42" t="n">
        <v>1</v>
      </c>
      <c r="D36" s="42"/>
      <c r="E36" s="42"/>
      <c r="F36" s="42"/>
      <c r="G36" s="42" t="s">
        <v>34</v>
      </c>
      <c r="H36" s="42" t="n">
        <v>1</v>
      </c>
      <c r="I36" s="42" t="n">
        <v>1</v>
      </c>
      <c r="J36" s="42" t="n">
        <f aca="false">J18</f>
        <v>0</v>
      </c>
      <c r="K36" s="42" t="n">
        <f aca="false">H36*I36*J36</f>
        <v>0</v>
      </c>
      <c r="L36" s="43"/>
      <c r="M36" s="44"/>
    </row>
    <row r="37" s="17" customFormat="true" ht="8.25" hidden="false" customHeight="true" outlineLevel="0" collapsed="false">
      <c r="A37" s="51"/>
      <c r="B37" s="52"/>
      <c r="C37" s="21"/>
      <c r="D37" s="21"/>
      <c r="E37" s="21"/>
      <c r="F37" s="21"/>
      <c r="G37" s="21"/>
      <c r="H37" s="21"/>
      <c r="I37" s="21"/>
      <c r="J37" s="21"/>
      <c r="K37" s="21"/>
      <c r="L37" s="47"/>
      <c r="M37" s="23"/>
    </row>
    <row r="38" s="17" customFormat="true" ht="8.25" hidden="false" customHeight="true" outlineLevel="0" collapsed="false">
      <c r="A38" s="53"/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6"/>
      <c r="M38" s="57"/>
    </row>
    <row r="39" s="17" customFormat="true" ht="45" hidden="false" customHeight="true" outlineLevel="0" collapsed="false">
      <c r="A39" s="24" t="n">
        <v>2</v>
      </c>
      <c r="B39" s="58" t="s">
        <v>55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</row>
    <row r="40" s="17" customFormat="true" ht="8.25" hidden="false" customHeight="true" outlineLevel="0" collapsed="false">
      <c r="A40" s="53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56"/>
      <c r="M40" s="57"/>
    </row>
    <row r="41" s="17" customFormat="true" ht="17.25" hidden="false" customHeight="true" outlineLevel="0" collapsed="false">
      <c r="A41" s="18" t="s">
        <v>56</v>
      </c>
      <c r="B41" s="30" t="s">
        <v>17</v>
      </c>
      <c r="C41" s="20"/>
      <c r="D41" s="20"/>
      <c r="E41" s="20"/>
      <c r="F41" s="20"/>
      <c r="G41" s="20"/>
      <c r="H41" s="20"/>
      <c r="I41" s="20"/>
      <c r="J41" s="20"/>
      <c r="K41" s="20"/>
      <c r="L41" s="32" t="n">
        <f aca="false">SUM(K42:K47)</f>
        <v>0</v>
      </c>
      <c r="M41" s="59"/>
    </row>
    <row r="42" s="17" customFormat="true" ht="17.25" hidden="false" customHeight="true" outlineLevel="0" collapsed="false">
      <c r="A42" s="29" t="s">
        <v>57</v>
      </c>
      <c r="B42" s="60" t="s">
        <v>58</v>
      </c>
      <c r="C42" s="31" t="n">
        <v>1</v>
      </c>
      <c r="D42" s="31" t="n">
        <v>43.44</v>
      </c>
      <c r="E42" s="31" t="n">
        <v>2</v>
      </c>
      <c r="F42" s="31"/>
      <c r="G42" s="31" t="s">
        <v>20</v>
      </c>
      <c r="H42" s="31" t="n">
        <f aca="false">C42*D42*E42</f>
        <v>86.88</v>
      </c>
      <c r="I42" s="31" t="n">
        <v>0.2</v>
      </c>
      <c r="J42" s="31" t="n">
        <f aca="false">J$12</f>
        <v>0</v>
      </c>
      <c r="K42" s="36" t="n">
        <f aca="false">H42*I42*J42</f>
        <v>0</v>
      </c>
      <c r="L42" s="61"/>
      <c r="M42" s="33"/>
    </row>
    <row r="43" s="17" customFormat="true" ht="17.25" hidden="false" customHeight="true" outlineLevel="0" collapsed="false">
      <c r="A43" s="29"/>
      <c r="B43" s="60"/>
      <c r="C43" s="62" t="n">
        <v>1</v>
      </c>
      <c r="D43" s="62" t="n">
        <v>5.6</v>
      </c>
      <c r="E43" s="62" t="n">
        <v>2</v>
      </c>
      <c r="F43" s="62"/>
      <c r="G43" s="62" t="s">
        <v>20</v>
      </c>
      <c r="H43" s="36" t="n">
        <f aca="false">C43*D43*E43</f>
        <v>11.2</v>
      </c>
      <c r="I43" s="36" t="n">
        <v>0.2</v>
      </c>
      <c r="J43" s="36" t="n">
        <f aca="false">J$12</f>
        <v>0</v>
      </c>
      <c r="K43" s="36" t="n">
        <f aca="false">H43*I43*J43</f>
        <v>0</v>
      </c>
      <c r="L43" s="37"/>
      <c r="M43" s="63"/>
    </row>
    <row r="44" s="17" customFormat="true" ht="17.25" hidden="false" customHeight="true" outlineLevel="0" collapsed="false">
      <c r="A44" s="29"/>
      <c r="B44" s="60"/>
      <c r="C44" s="36" t="n">
        <v>1</v>
      </c>
      <c r="D44" s="36" t="n">
        <v>34.37</v>
      </c>
      <c r="E44" s="36" t="n">
        <v>2</v>
      </c>
      <c r="F44" s="36"/>
      <c r="G44" s="36" t="s">
        <v>20</v>
      </c>
      <c r="H44" s="36" t="n">
        <f aca="false">C44*D44*E44</f>
        <v>68.74</v>
      </c>
      <c r="I44" s="36" t="n">
        <v>0.2</v>
      </c>
      <c r="J44" s="36" t="n">
        <f aca="false">J$12</f>
        <v>0</v>
      </c>
      <c r="K44" s="36" t="n">
        <f aca="false">H44*I44*J44</f>
        <v>0</v>
      </c>
      <c r="L44" s="37"/>
      <c r="M44" s="38"/>
    </row>
    <row r="45" s="17" customFormat="true" ht="17.25" hidden="false" customHeight="true" outlineLevel="0" collapsed="false">
      <c r="A45" s="34" t="s">
        <v>59</v>
      </c>
      <c r="B45" s="64" t="s">
        <v>60</v>
      </c>
      <c r="C45" s="36" t="n">
        <v>1</v>
      </c>
      <c r="D45" s="36" t="n">
        <f aca="false">D42++D43+D44</f>
        <v>83.41</v>
      </c>
      <c r="E45" s="36" t="n">
        <v>0.5</v>
      </c>
      <c r="F45" s="36" t="n">
        <v>0.5</v>
      </c>
      <c r="G45" s="36" t="s">
        <v>23</v>
      </c>
      <c r="H45" s="36" t="n">
        <f aca="false">C45*D45*E45</f>
        <v>41.705</v>
      </c>
      <c r="I45" s="36" t="n">
        <v>1</v>
      </c>
      <c r="J45" s="36"/>
      <c r="K45" s="36" t="n">
        <f aca="false">H45*I45*J45</f>
        <v>0</v>
      </c>
      <c r="L45" s="37"/>
      <c r="M45" s="38"/>
    </row>
    <row r="46" s="17" customFormat="true" ht="17.25" hidden="false" customHeight="true" outlineLevel="0" collapsed="false">
      <c r="A46" s="34"/>
      <c r="B46" s="64"/>
      <c r="C46" s="36"/>
      <c r="D46" s="36"/>
      <c r="E46" s="65" t="s">
        <v>61</v>
      </c>
      <c r="F46" s="36"/>
      <c r="G46" s="36"/>
      <c r="H46" s="36"/>
      <c r="I46" s="36"/>
      <c r="J46" s="36"/>
      <c r="K46" s="36"/>
      <c r="L46" s="37"/>
      <c r="M46" s="38"/>
    </row>
    <row r="47" s="17" customFormat="true" ht="17.25" hidden="false" customHeight="true" outlineLevel="0" collapsed="false">
      <c r="A47" s="40" t="s">
        <v>62</v>
      </c>
      <c r="B47" s="66" t="s">
        <v>63</v>
      </c>
      <c r="C47" s="42"/>
      <c r="D47" s="42"/>
      <c r="E47" s="42"/>
      <c r="F47" s="42"/>
      <c r="G47" s="42" t="s">
        <v>23</v>
      </c>
      <c r="H47" s="42" t="n">
        <f aca="false">H45</f>
        <v>41.705</v>
      </c>
      <c r="I47" s="42" t="n">
        <f aca="false">I45</f>
        <v>1</v>
      </c>
      <c r="J47" s="42" t="n">
        <f aca="false">J45</f>
        <v>0</v>
      </c>
      <c r="K47" s="42" t="n">
        <f aca="false">H47*I47*J47</f>
        <v>0</v>
      </c>
      <c r="L47" s="43"/>
      <c r="M47" s="44"/>
    </row>
    <row r="48" s="17" customFormat="true" ht="8.25" hidden="false" customHeight="true" outlineLevel="0" collapsed="false">
      <c r="A48" s="18"/>
      <c r="B48" s="67"/>
      <c r="C48" s="20"/>
      <c r="D48" s="20"/>
      <c r="E48" s="20"/>
      <c r="F48" s="20"/>
      <c r="G48" s="20"/>
      <c r="H48" s="20"/>
      <c r="I48" s="20"/>
      <c r="J48" s="20"/>
      <c r="K48" s="20"/>
      <c r="L48" s="47"/>
      <c r="M48" s="59"/>
    </row>
    <row r="49" s="17" customFormat="true" ht="17.25" hidden="false" customHeight="true" outlineLevel="0" collapsed="false">
      <c r="A49" s="68"/>
      <c r="B49" s="69" t="s">
        <v>36</v>
      </c>
      <c r="C49" s="21"/>
      <c r="D49" s="21"/>
      <c r="E49" s="21"/>
      <c r="F49" s="21"/>
      <c r="G49" s="21"/>
      <c r="H49" s="21"/>
      <c r="I49" s="21"/>
      <c r="J49" s="21"/>
      <c r="K49" s="89"/>
      <c r="L49" s="70" t="n">
        <f aca="false">K50</f>
        <v>0</v>
      </c>
      <c r="M49" s="23"/>
    </row>
    <row r="50" s="17" customFormat="true" ht="17.25" hidden="false" customHeight="true" outlineLevel="0" collapsed="false">
      <c r="A50" s="24" t="s">
        <v>64</v>
      </c>
      <c r="B50" s="71" t="s">
        <v>65</v>
      </c>
      <c r="C50" s="26" t="n">
        <v>1</v>
      </c>
      <c r="D50" s="26"/>
      <c r="E50" s="26"/>
      <c r="F50" s="26"/>
      <c r="G50" s="26" t="s">
        <v>66</v>
      </c>
      <c r="H50" s="26" t="n">
        <v>1</v>
      </c>
      <c r="I50" s="26" t="n">
        <v>1</v>
      </c>
      <c r="J50" s="26" t="n">
        <f aca="false">J$12</f>
        <v>0</v>
      </c>
      <c r="K50" s="90" t="n">
        <f aca="false">H50*I50*J50</f>
        <v>0</v>
      </c>
      <c r="L50" s="27"/>
      <c r="M50" s="28"/>
    </row>
    <row r="51" s="17" customFormat="true" ht="8.25" hidden="false" customHeight="true" outlineLevel="0" collapsed="false">
      <c r="A51" s="18"/>
      <c r="B51" s="72"/>
      <c r="C51" s="20"/>
      <c r="D51" s="20"/>
      <c r="E51" s="20"/>
      <c r="F51" s="20"/>
      <c r="G51" s="20"/>
      <c r="H51" s="20"/>
      <c r="I51" s="20"/>
      <c r="J51" s="20"/>
      <c r="K51" s="20"/>
      <c r="L51" s="22"/>
      <c r="M51" s="59"/>
    </row>
    <row r="52" s="17" customFormat="true" ht="17.25" hidden="false" customHeight="true" outlineLevel="0" collapsed="false">
      <c r="A52" s="18"/>
      <c r="B52" s="48" t="s">
        <v>45</v>
      </c>
      <c r="C52" s="20"/>
      <c r="D52" s="20"/>
      <c r="E52" s="20"/>
      <c r="F52" s="20"/>
      <c r="G52" s="20"/>
      <c r="H52" s="20"/>
      <c r="I52" s="20"/>
      <c r="J52" s="20"/>
      <c r="K52" s="20"/>
      <c r="L52" s="32" t="n">
        <f aca="false">SUM(K53:K58)</f>
        <v>0</v>
      </c>
      <c r="M52" s="59"/>
    </row>
    <row r="53" s="17" customFormat="true" ht="17.25" hidden="false" customHeight="true" outlineLevel="0" collapsed="false">
      <c r="A53" s="29" t="s">
        <v>57</v>
      </c>
      <c r="B53" s="60" t="s">
        <v>58</v>
      </c>
      <c r="C53" s="31" t="n">
        <v>1</v>
      </c>
      <c r="D53" s="31" t="n">
        <v>5.02</v>
      </c>
      <c r="E53" s="31" t="n">
        <v>2</v>
      </c>
      <c r="F53" s="31"/>
      <c r="G53" s="31" t="s">
        <v>20</v>
      </c>
      <c r="H53" s="31" t="n">
        <f aca="false">C53*D53*E53</f>
        <v>10.04</v>
      </c>
      <c r="I53" s="31" t="n">
        <v>0.5</v>
      </c>
      <c r="J53" s="31" t="n">
        <f aca="false">J42</f>
        <v>0</v>
      </c>
      <c r="K53" s="36" t="n">
        <f aca="false">H53*I53*J53</f>
        <v>0</v>
      </c>
      <c r="L53" s="61"/>
      <c r="M53" s="33"/>
    </row>
    <row r="54" s="17" customFormat="true" ht="17.25" hidden="false" customHeight="true" outlineLevel="0" collapsed="false">
      <c r="A54" s="29"/>
      <c r="B54" s="60"/>
      <c r="C54" s="36" t="n">
        <v>1</v>
      </c>
      <c r="D54" s="36" t="n">
        <v>7.64</v>
      </c>
      <c r="E54" s="36" t="n">
        <v>2</v>
      </c>
      <c r="F54" s="36"/>
      <c r="G54" s="36" t="s">
        <v>20</v>
      </c>
      <c r="H54" s="36" t="n">
        <f aca="false">C54*D54*E54</f>
        <v>15.28</v>
      </c>
      <c r="I54" s="36" t="n">
        <v>0.5</v>
      </c>
      <c r="J54" s="36" t="n">
        <f aca="false">J42</f>
        <v>0</v>
      </c>
      <c r="K54" s="36" t="n">
        <f aca="false">H54*I54*J54</f>
        <v>0</v>
      </c>
      <c r="L54" s="37"/>
      <c r="M54" s="38"/>
    </row>
    <row r="55" s="17" customFormat="true" ht="17.25" hidden="false" customHeight="true" outlineLevel="0" collapsed="false">
      <c r="A55" s="34" t="s">
        <v>59</v>
      </c>
      <c r="B55" s="64" t="s">
        <v>60</v>
      </c>
      <c r="C55" s="36" t="n">
        <v>1</v>
      </c>
      <c r="D55" s="36" t="n">
        <f aca="false">D53+D54</f>
        <v>12.66</v>
      </c>
      <c r="E55" s="36" t="n">
        <v>0.5</v>
      </c>
      <c r="F55" s="36" t="n">
        <v>0.5</v>
      </c>
      <c r="G55" s="36" t="s">
        <v>23</v>
      </c>
      <c r="H55" s="36" t="n">
        <f aca="false">C55*D55*E55</f>
        <v>6.33</v>
      </c>
      <c r="I55" s="36" t="n">
        <v>1</v>
      </c>
      <c r="J55" s="36" t="n">
        <f aca="false">J45</f>
        <v>0</v>
      </c>
      <c r="K55" s="36" t="n">
        <f aca="false">H55*I55*J55</f>
        <v>0</v>
      </c>
      <c r="L55" s="37"/>
      <c r="M55" s="38"/>
    </row>
    <row r="56" s="17" customFormat="true" ht="17.25" hidden="false" customHeight="true" outlineLevel="0" collapsed="false">
      <c r="A56" s="34"/>
      <c r="B56" s="64"/>
      <c r="C56" s="36"/>
      <c r="D56" s="36"/>
      <c r="E56" s="65" t="s">
        <v>61</v>
      </c>
      <c r="F56" s="36"/>
      <c r="G56" s="36"/>
      <c r="H56" s="36"/>
      <c r="I56" s="36"/>
      <c r="J56" s="36"/>
      <c r="K56" s="36"/>
      <c r="L56" s="37"/>
      <c r="M56" s="38"/>
    </row>
    <row r="57" s="17" customFormat="true" ht="17.25" hidden="false" customHeight="true" outlineLevel="0" collapsed="false">
      <c r="A57" s="34" t="s">
        <v>62</v>
      </c>
      <c r="B57" s="64" t="s">
        <v>63</v>
      </c>
      <c r="C57" s="36"/>
      <c r="D57" s="36"/>
      <c r="E57" s="36"/>
      <c r="F57" s="36"/>
      <c r="G57" s="36" t="s">
        <v>23</v>
      </c>
      <c r="H57" s="36" t="n">
        <f aca="false">H55</f>
        <v>6.33</v>
      </c>
      <c r="I57" s="36" t="n">
        <f aca="false">I55</f>
        <v>1</v>
      </c>
      <c r="J57" s="36" t="n">
        <f aca="false">J47</f>
        <v>0</v>
      </c>
      <c r="K57" s="36" t="n">
        <f aca="false">H57*I57*J57</f>
        <v>0</v>
      </c>
      <c r="L57" s="37"/>
      <c r="M57" s="38"/>
    </row>
    <row r="58" s="17" customFormat="true" ht="17.25" hidden="false" customHeight="true" outlineLevel="0" collapsed="false">
      <c r="A58" s="40" t="s">
        <v>64</v>
      </c>
      <c r="B58" s="66" t="s">
        <v>65</v>
      </c>
      <c r="C58" s="42" t="n">
        <v>1</v>
      </c>
      <c r="D58" s="42"/>
      <c r="E58" s="42"/>
      <c r="F58" s="42"/>
      <c r="G58" s="42" t="s">
        <v>66</v>
      </c>
      <c r="H58" s="42" t="n">
        <v>1</v>
      </c>
      <c r="I58" s="42" t="n">
        <v>1</v>
      </c>
      <c r="J58" s="42" t="n">
        <f aca="false">J$12</f>
        <v>0</v>
      </c>
      <c r="K58" s="42" t="n">
        <f aca="false">H58*I58*J58</f>
        <v>0</v>
      </c>
      <c r="L58" s="43"/>
      <c r="M58" s="44"/>
    </row>
    <row r="59" s="17" customFormat="true" ht="8.25" hidden="false" customHeight="true" outlineLevel="0" collapsed="false">
      <c r="A59" s="18"/>
      <c r="B59" s="67"/>
      <c r="C59" s="20"/>
      <c r="D59" s="20"/>
      <c r="E59" s="20"/>
      <c r="F59" s="20"/>
      <c r="G59" s="20"/>
      <c r="H59" s="20"/>
      <c r="I59" s="20"/>
      <c r="J59" s="20"/>
      <c r="K59" s="20"/>
      <c r="L59" s="47"/>
      <c r="M59" s="59"/>
    </row>
    <row r="60" s="17" customFormat="true" ht="8.25" hidden="false" customHeight="true" outlineLevel="0" collapsed="false">
      <c r="A60" s="18"/>
      <c r="B60" s="67"/>
      <c r="C60" s="20"/>
      <c r="D60" s="20"/>
      <c r="E60" s="20"/>
      <c r="F60" s="20"/>
      <c r="G60" s="20"/>
      <c r="H60" s="20"/>
      <c r="I60" s="20"/>
      <c r="J60" s="20"/>
      <c r="K60" s="20"/>
      <c r="L60" s="47"/>
      <c r="M60" s="59"/>
    </row>
    <row r="61" s="17" customFormat="true" ht="45" hidden="false" customHeight="true" outlineLevel="0" collapsed="false">
      <c r="A61" s="53" t="n">
        <v>3</v>
      </c>
      <c r="B61" s="73" t="s">
        <v>67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  <c r="M61" s="57"/>
    </row>
    <row r="62" s="17" customFormat="true" ht="8.25" hidden="false" customHeight="true" outlineLevel="0" collapsed="false">
      <c r="A62" s="18"/>
      <c r="B62" s="67"/>
      <c r="C62" s="20"/>
      <c r="D62" s="20"/>
      <c r="E62" s="20"/>
      <c r="F62" s="20"/>
      <c r="G62" s="20"/>
      <c r="H62" s="20"/>
      <c r="I62" s="20"/>
      <c r="J62" s="20"/>
      <c r="K62" s="20"/>
      <c r="L62" s="47"/>
      <c r="M62" s="59"/>
    </row>
    <row r="63" s="17" customFormat="true" ht="15" hidden="false" customHeight="true" outlineLevel="0" collapsed="false">
      <c r="A63" s="18" t="s">
        <v>68</v>
      </c>
      <c r="B63" s="48" t="s">
        <v>36</v>
      </c>
      <c r="C63" s="55" t="n">
        <v>1</v>
      </c>
      <c r="D63" s="55" t="n">
        <v>12</v>
      </c>
      <c r="E63" s="55" t="n">
        <v>3</v>
      </c>
      <c r="F63" s="55"/>
      <c r="G63" s="55" t="s">
        <v>20</v>
      </c>
      <c r="H63" s="55" t="n">
        <f aca="false">C63*D63*E63</f>
        <v>36</v>
      </c>
      <c r="I63" s="55"/>
      <c r="J63" s="55"/>
      <c r="K63" s="55"/>
      <c r="L63" s="74" t="n">
        <f aca="false">SUM(K64:K66)</f>
        <v>0</v>
      </c>
      <c r="M63" s="57"/>
    </row>
    <row r="64" s="17" customFormat="true" ht="60" hidden="false" customHeight="true" outlineLevel="0" collapsed="false">
      <c r="A64" s="29" t="s">
        <v>69</v>
      </c>
      <c r="B64" s="60" t="s">
        <v>70</v>
      </c>
      <c r="C64" s="31" t="n">
        <v>1</v>
      </c>
      <c r="D64" s="31" t="n">
        <v>129</v>
      </c>
      <c r="E64" s="31" t="n">
        <v>1.5</v>
      </c>
      <c r="F64" s="31" t="n">
        <v>0.05</v>
      </c>
      <c r="G64" s="31" t="s">
        <v>23</v>
      </c>
      <c r="H64" s="31" t="n">
        <f aca="false">C64*D64*E64*F64</f>
        <v>9.675</v>
      </c>
      <c r="I64" s="31" t="n">
        <v>1</v>
      </c>
      <c r="J64" s="31"/>
      <c r="K64" s="36" t="n">
        <f aca="false">H64*I64*J64</f>
        <v>0</v>
      </c>
      <c r="L64" s="61"/>
      <c r="M64" s="33"/>
    </row>
    <row r="65" s="17" customFormat="true" ht="26.85" hidden="false" customHeight="false" outlineLevel="0" collapsed="false">
      <c r="A65" s="34" t="s">
        <v>71</v>
      </c>
      <c r="B65" s="64" t="s">
        <v>72</v>
      </c>
      <c r="C65" s="36" t="n">
        <v>1</v>
      </c>
      <c r="D65" s="36" t="n">
        <f aca="false">D64</f>
        <v>129</v>
      </c>
      <c r="E65" s="36" t="n">
        <f aca="false">E64</f>
        <v>1.5</v>
      </c>
      <c r="F65" s="36" t="n">
        <v>0.07</v>
      </c>
      <c r="G65" s="36" t="s">
        <v>23</v>
      </c>
      <c r="H65" s="36" t="n">
        <f aca="false">C65*D65*E65*F65</f>
        <v>13.545</v>
      </c>
      <c r="I65" s="36" t="n">
        <v>1</v>
      </c>
      <c r="J65" s="36"/>
      <c r="K65" s="36" t="n">
        <f aca="false">H65*I65*J65</f>
        <v>0</v>
      </c>
      <c r="L65" s="37"/>
      <c r="M65" s="38"/>
    </row>
    <row r="66" s="17" customFormat="true" ht="26.85" hidden="false" customHeight="false" outlineLevel="0" collapsed="false">
      <c r="A66" s="40" t="s">
        <v>73</v>
      </c>
      <c r="B66" s="66" t="s">
        <v>74</v>
      </c>
      <c r="C66" s="42" t="n">
        <v>1</v>
      </c>
      <c r="D66" s="42" t="n">
        <f aca="false">D65</f>
        <v>129</v>
      </c>
      <c r="E66" s="42" t="n">
        <f aca="false">E65</f>
        <v>1.5</v>
      </c>
      <c r="F66" s="42" t="n">
        <f aca="false">F65</f>
        <v>0.07</v>
      </c>
      <c r="G66" s="42" t="s">
        <v>23</v>
      </c>
      <c r="H66" s="42" t="n">
        <f aca="false">C66*D66*E66*F66</f>
        <v>13.545</v>
      </c>
      <c r="I66" s="42" t="n">
        <v>1</v>
      </c>
      <c r="J66" s="42"/>
      <c r="K66" s="42" t="n">
        <f aca="false">H66*I66*J66</f>
        <v>0</v>
      </c>
      <c r="L66" s="43"/>
      <c r="M66" s="44"/>
    </row>
    <row r="67" s="17" customFormat="true" ht="8.25" hidden="false" customHeight="true" outlineLevel="0" collapsed="false">
      <c r="A67" s="18"/>
      <c r="B67" s="67"/>
      <c r="C67" s="20"/>
      <c r="D67" s="20"/>
      <c r="E67" s="20"/>
      <c r="F67" s="20"/>
      <c r="G67" s="20"/>
      <c r="H67" s="20"/>
      <c r="I67" s="20"/>
      <c r="J67" s="20"/>
      <c r="K67" s="20"/>
      <c r="L67" s="47"/>
      <c r="M67" s="59"/>
    </row>
    <row r="68" s="79" customFormat="true" ht="26.25" hidden="false" customHeight="true" outlineLevel="0" collapsed="false">
      <c r="A68" s="75"/>
      <c r="B68" s="76" t="s">
        <v>75</v>
      </c>
      <c r="C68" s="77"/>
      <c r="D68" s="77"/>
      <c r="E68" s="77"/>
      <c r="F68" s="77"/>
      <c r="G68" s="77"/>
      <c r="H68" s="77"/>
      <c r="I68" s="77"/>
      <c r="J68" s="77"/>
      <c r="K68" s="77" t="n">
        <f aca="false">SUM(K11:K67)</f>
        <v>0</v>
      </c>
      <c r="L68" s="77" t="n">
        <f aca="false">SUM(L11:L67)</f>
        <v>0</v>
      </c>
      <c r="M68" s="78"/>
    </row>
    <row r="69" s="17" customFormat="true" ht="9.75" hidden="false" customHeight="true" outlineLevel="0" collapsed="false">
      <c r="A69" s="80"/>
      <c r="B69" s="81"/>
      <c r="C69" s="82"/>
      <c r="D69" s="82"/>
      <c r="E69" s="82"/>
      <c r="F69" s="82"/>
      <c r="G69" s="82"/>
      <c r="H69" s="82"/>
      <c r="I69" s="82"/>
      <c r="J69" s="82"/>
      <c r="K69" s="82"/>
      <c r="L69" s="83"/>
      <c r="M69" s="84"/>
    </row>
    <row r="70" customFormat="false" ht="15" hidden="false" customHeight="true" outlineLevel="0" collapsed="false">
      <c r="A70" s="85"/>
      <c r="B70" s="86"/>
      <c r="C70" s="87"/>
      <c r="D70" s="87"/>
      <c r="E70" s="87"/>
      <c r="F70" s="87"/>
      <c r="G70" s="87"/>
      <c r="H70" s="87"/>
      <c r="I70" s="87"/>
      <c r="J70" s="87"/>
      <c r="K70" s="87"/>
      <c r="L70" s="88"/>
      <c r="M70" s="87"/>
    </row>
    <row r="71" customFormat="false" ht="15" hidden="false" customHeight="true" outlineLevel="0" collapsed="false">
      <c r="A71" s="85"/>
      <c r="B71" s="86"/>
      <c r="C71" s="87"/>
      <c r="D71" s="87"/>
      <c r="E71" s="87"/>
      <c r="F71" s="87"/>
      <c r="G71" s="87"/>
      <c r="H71" s="87"/>
      <c r="I71" s="87"/>
      <c r="J71" s="87"/>
      <c r="K71" s="87"/>
      <c r="L71" s="88"/>
      <c r="M71" s="87"/>
    </row>
    <row r="72" customFormat="false" ht="15" hidden="false" customHeight="true" outlineLevel="0" collapsed="false">
      <c r="A72" s="85"/>
      <c r="B72" s="86"/>
      <c r="C72" s="87"/>
      <c r="D72" s="87"/>
      <c r="E72" s="87"/>
      <c r="F72" s="87"/>
      <c r="G72" s="87"/>
      <c r="H72" s="87"/>
      <c r="I72" s="87"/>
      <c r="J72" s="87"/>
      <c r="K72" s="87"/>
      <c r="L72" s="88"/>
      <c r="M72" s="87"/>
    </row>
    <row r="73" s="3" customFormat="true" ht="15" hidden="false" customHeight="true" outlineLevel="0" collapsed="false">
      <c r="A73" s="85"/>
      <c r="B73" s="86"/>
      <c r="C73" s="87"/>
      <c r="D73" s="87"/>
      <c r="E73" s="87"/>
      <c r="F73" s="87"/>
      <c r="G73" s="87"/>
      <c r="H73" s="87"/>
      <c r="I73" s="87"/>
      <c r="J73" s="87"/>
    </row>
    <row r="74" s="3" customFormat="true" ht="15" hidden="false" customHeight="true" outlineLevel="0" collapsed="false">
      <c r="A74" s="85"/>
      <c r="B74" s="86"/>
      <c r="C74" s="87"/>
      <c r="D74" s="87"/>
      <c r="E74" s="87"/>
      <c r="F74" s="87"/>
      <c r="G74" s="87"/>
      <c r="H74" s="87"/>
      <c r="I74" s="87"/>
      <c r="J74" s="87"/>
    </row>
    <row r="75" customFormat="false" ht="15" hidden="false" customHeight="true" outlineLevel="0" collapsed="false">
      <c r="B75" s="2" t="s">
        <v>76</v>
      </c>
      <c r="L75" s="3"/>
    </row>
    <row r="76" customFormat="false" ht="15" hidden="false" customHeight="true" outlineLevel="0" collapsed="false">
      <c r="L76" s="3"/>
    </row>
    <row r="77" customFormat="false" ht="15" hidden="false" customHeight="true" outlineLevel="0" collapsed="false">
      <c r="L77" s="3"/>
    </row>
    <row r="78" customFormat="false" ht="15" hidden="false" customHeight="true" outlineLevel="0" collapsed="false">
      <c r="I78" s="3" t="s">
        <v>77</v>
      </c>
      <c r="L78" s="3"/>
    </row>
    <row r="79" customFormat="false" ht="15" hidden="false" customHeight="true" outlineLevel="0" collapsed="false">
      <c r="L79" s="3"/>
    </row>
    <row r="80" customFormat="false" ht="15" hidden="false" customHeight="true" outlineLevel="0" collapsed="false"/>
    <row r="81" customFormat="false" ht="15" hidden="false" customHeight="true" outlineLevel="0" collapsed="false"/>
    <row r="82" customFormat="false" ht="15" hidden="false" customHeight="true" outlineLevel="0" collapsed="false"/>
    <row r="83" customFormat="false" ht="15" hidden="false" customHeight="true" outlineLevel="0" collapsed="false"/>
    <row r="84" customFormat="false" ht="15" hidden="false" customHeight="true" outlineLevel="0" collapsed="false"/>
    <row r="85" customFormat="false" ht="15" hidden="false" customHeight="true" outlineLevel="0" collapsed="false"/>
    <row r="86" customFormat="false" ht="15" hidden="false" customHeight="true" outlineLevel="0" collapsed="false"/>
    <row r="87" customFormat="false" ht="15" hidden="false" customHeight="true" outlineLevel="0" collapsed="false"/>
    <row r="88" customFormat="false" ht="15" hidden="false" customHeight="true" outlineLevel="0" collapsed="false"/>
  </sheetData>
  <mergeCells count="13">
    <mergeCell ref="A2:B4"/>
    <mergeCell ref="A6:M6"/>
    <mergeCell ref="B10:I10"/>
    <mergeCell ref="A19:I19"/>
    <mergeCell ref="B39:M39"/>
    <mergeCell ref="A42:A44"/>
    <mergeCell ref="B42:B44"/>
    <mergeCell ref="A45:A46"/>
    <mergeCell ref="B45:B46"/>
    <mergeCell ref="A53:A54"/>
    <mergeCell ref="B53:B54"/>
    <mergeCell ref="A55:A56"/>
    <mergeCell ref="B55:B56"/>
  </mergeCells>
  <printOptions headings="false" gridLines="false" gridLinesSet="true" horizontalCentered="false" verticalCentered="false"/>
  <pageMargins left="0.905555555555556" right="0.511805555555556" top="0.747916666666667" bottom="0.748611111111111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&amp;C&amp;P / &amp;N</oddFooter>
  </headerFooter>
  <rowBreaks count="1" manualBreakCount="1">
    <brk id="37" man="true" max="16383" min="0"/>
  </rowBreak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82D0BFC-49E2-4A30-B46F-B07A0EC2A11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2019-07-15T12:01:23Z</dcterms:created>
  <dc:creator>admin</dc:creator>
  <dc:description/>
  <dc:language>pl-PL</dc:language>
  <cp:lastModifiedBy>admin</cp:lastModifiedBy>
  <cp:lastPrinted>2026-04-19T06:53:38Z</cp:lastPrinted>
  <dcterms:modified xsi:type="dcterms:W3CDTF">2026-04-27T06:40:29Z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ClsUserRVM">
    <vt:lpwstr>[]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4" name="bjDocumentLabelXML-0">
    <vt:lpwstr>ames.com/2008/01/sie/internal/label"&gt;&lt;element uid="e3529ac4-ce9c-4660-aa85-64853fbeee80" value="" /&gt;&lt;/sisl&gt;</vt:lpwstr>
  </property>
  <property fmtid="{D5CDD505-2E9C-101B-9397-08002B2CF9AE}" pid="5" name="bjDocumentSecurityLabel">
    <vt:lpwstr>Klasyfikacja: OGÓLNA</vt:lpwstr>
  </property>
  <property fmtid="{D5CDD505-2E9C-101B-9397-08002B2CF9AE}" pid="6" name="bjSaver">
    <vt:lpwstr>lDnLjOSTegrRMAEKBZ7Us3/vHujDmy1b</vt:lpwstr>
  </property>
  <property fmtid="{D5CDD505-2E9C-101B-9397-08002B2CF9AE}" pid="7" name="docIndexRef">
    <vt:lpwstr>80a786d5-487f-4871-a2b2-88e41603df60</vt:lpwstr>
  </property>
</Properties>
</file>